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cretaria\oficina\ECHANDIA ASOCIADOS\PAGINA WEB PROCESOS CONCURSALES\BEBIDA LOSGITICA S.A.S. EN REORGANIZACION\"/>
    </mc:Choice>
  </mc:AlternateContent>
  <bookViews>
    <workbookView xWindow="0" yWindow="0" windowWidth="11535" windowHeight="5970"/>
  </bookViews>
  <sheets>
    <sheet name="VOTOS" sheetId="2" r:id="rId1"/>
    <sheet name="CALIFICACION" sheetId="1" r:id="rId2"/>
  </sheets>
  <calcPr calcId="152511"/>
</workbook>
</file>

<file path=xl/calcChain.xml><?xml version="1.0" encoding="utf-8"?>
<calcChain xmlns="http://schemas.openxmlformats.org/spreadsheetml/2006/main">
  <c r="L567" i="2" l="1"/>
  <c r="M567" i="2" s="1"/>
  <c r="N567" i="2" s="1"/>
  <c r="L566" i="2"/>
  <c r="M566" i="2" s="1"/>
  <c r="N566" i="2" s="1"/>
  <c r="Q564" i="2"/>
  <c r="L564" i="2"/>
  <c r="M564" i="2" s="1"/>
  <c r="N564" i="2" s="1"/>
  <c r="I564" i="2"/>
  <c r="Q563" i="2"/>
  <c r="L563" i="2"/>
  <c r="M563" i="2" s="1"/>
  <c r="N563" i="2" s="1"/>
  <c r="I563" i="2"/>
  <c r="Q567" i="2"/>
  <c r="I567" i="2"/>
  <c r="Q566" i="2"/>
  <c r="I566" i="2"/>
  <c r="Q565" i="2"/>
  <c r="L565" i="2"/>
  <c r="M565" i="2" s="1"/>
  <c r="N565" i="2" s="1"/>
  <c r="I565" i="2"/>
  <c r="Q562" i="2"/>
  <c r="L562" i="2"/>
  <c r="M562" i="2" s="1"/>
  <c r="N562" i="2" s="1"/>
  <c r="I562" i="2"/>
  <c r="Q561" i="2"/>
  <c r="L561" i="2"/>
  <c r="M561" i="2" s="1"/>
  <c r="N561" i="2" s="1"/>
  <c r="I561" i="2"/>
  <c r="Q560" i="2"/>
  <c r="L560" i="2"/>
  <c r="M560" i="2" s="1"/>
  <c r="N560" i="2" s="1"/>
  <c r="I560" i="2"/>
  <c r="Q559" i="2"/>
  <c r="L559" i="2"/>
  <c r="M559" i="2" s="1"/>
  <c r="N559" i="2" s="1"/>
  <c r="I559" i="2"/>
  <c r="Q558" i="2"/>
  <c r="L558" i="2"/>
  <c r="M558" i="2" s="1"/>
  <c r="N558" i="2" s="1"/>
  <c r="I558" i="2"/>
  <c r="K218" i="2"/>
  <c r="E199" i="1" l="1"/>
  <c r="E81" i="1"/>
  <c r="E49" i="1"/>
  <c r="E40" i="1"/>
  <c r="E51" i="1" l="1"/>
  <c r="K140" i="2"/>
  <c r="N902" i="2"/>
  <c r="K126" i="2"/>
  <c r="K115" i="2"/>
  <c r="K112" i="2"/>
  <c r="K102" i="2"/>
  <c r="K88" i="2"/>
  <c r="K74" i="2"/>
  <c r="K71" i="2"/>
  <c r="K53" i="2"/>
  <c r="K38" i="2"/>
  <c r="N1027" i="2" l="1"/>
  <c r="N1026" i="2"/>
  <c r="N1020" i="2"/>
  <c r="N1021" i="2"/>
  <c r="N1022" i="2"/>
  <c r="N1019" i="2"/>
  <c r="N993" i="2"/>
  <c r="N992" i="2"/>
  <c r="N985" i="2"/>
  <c r="N986" i="2"/>
  <c r="N987" i="2"/>
  <c r="N984" i="2"/>
  <c r="N971" i="2"/>
  <c r="N968" i="2"/>
  <c r="N967" i="2"/>
  <c r="N958" i="2"/>
  <c r="N947" i="2"/>
  <c r="N946" i="2"/>
  <c r="N943" i="2"/>
  <c r="N937" i="2"/>
  <c r="N938" i="2"/>
  <c r="N939" i="2"/>
  <c r="N940" i="2"/>
  <c r="N936" i="2"/>
  <c r="N922" i="2"/>
  <c r="N919" i="2"/>
  <c r="N916" i="2"/>
  <c r="L901" i="2"/>
  <c r="M901" i="2" s="1"/>
  <c r="N901" i="2" s="1"/>
  <c r="N893" i="2"/>
  <c r="N894" i="2"/>
  <c r="N892" i="2"/>
  <c r="N882" i="2"/>
  <c r="N883" i="2"/>
  <c r="N884" i="2"/>
  <c r="N885" i="2"/>
  <c r="N886" i="2"/>
  <c r="N887" i="2"/>
  <c r="N881" i="2"/>
  <c r="N868" i="2"/>
  <c r="N844" i="2"/>
  <c r="N841" i="2"/>
  <c r="N830" i="2"/>
  <c r="N829" i="2"/>
  <c r="N802" i="2"/>
  <c r="N795" i="2"/>
  <c r="N794" i="2"/>
  <c r="N789" i="2"/>
  <c r="N784" i="2"/>
  <c r="N780" i="2"/>
  <c r="N779" i="2"/>
  <c r="N762" i="2"/>
  <c r="N763" i="2"/>
  <c r="N764" i="2"/>
  <c r="N765" i="2"/>
  <c r="N766" i="2"/>
  <c r="N767" i="2"/>
  <c r="N761" i="2"/>
  <c r="N752" i="2"/>
  <c r="N753" i="2"/>
  <c r="N751" i="2"/>
  <c r="N733" i="2"/>
  <c r="N722" i="2"/>
  <c r="N721" i="2"/>
  <c r="N707" i="2"/>
  <c r="N704" i="2"/>
  <c r="N701" i="2"/>
  <c r="N693" i="2"/>
  <c r="N682" i="2"/>
  <c r="N673" i="2"/>
  <c r="N660" i="2"/>
  <c r="N659" i="2"/>
  <c r="N653" i="2"/>
  <c r="N638" i="2"/>
  <c r="N631" i="2"/>
  <c r="N604" i="2"/>
  <c r="N471" i="2"/>
  <c r="N468" i="2"/>
  <c r="N467" i="2"/>
  <c r="N453" i="2"/>
  <c r="N454" i="2"/>
  <c r="N455" i="2"/>
  <c r="N456" i="2"/>
  <c r="N457" i="2"/>
  <c r="N458" i="2"/>
  <c r="N459" i="2"/>
  <c r="N452" i="2"/>
  <c r="N449" i="2"/>
  <c r="N446" i="2"/>
  <c r="N441" i="2"/>
  <c r="N442" i="2"/>
  <c r="N443" i="2"/>
  <c r="N440" i="2"/>
  <c r="N434" i="2"/>
  <c r="N433" i="2"/>
  <c r="N234" i="2"/>
  <c r="N233" i="2"/>
  <c r="N230" i="2"/>
  <c r="N217" i="2"/>
  <c r="N199" i="2"/>
  <c r="N188" i="2"/>
  <c r="N166" i="2"/>
  <c r="N167" i="2"/>
  <c r="N168" i="2"/>
  <c r="N169" i="2"/>
  <c r="N170" i="2"/>
  <c r="N165" i="2"/>
  <c r="N156" i="2"/>
  <c r="N114" i="2"/>
  <c r="N113" i="2"/>
  <c r="N111" i="2"/>
  <c r="N110" i="2"/>
  <c r="N103" i="2"/>
  <c r="N97" i="2"/>
  <c r="N85" i="2"/>
  <c r="N86" i="2"/>
  <c r="N87" i="2"/>
  <c r="N84" i="2"/>
  <c r="N64" i="2"/>
  <c r="N65" i="2"/>
  <c r="N66" i="2"/>
  <c r="N67" i="2"/>
  <c r="N68" i="2"/>
  <c r="N69" i="2"/>
  <c r="N70" i="2"/>
  <c r="N63" i="2"/>
  <c r="N52" i="2"/>
  <c r="N51" i="2"/>
  <c r="N4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8" i="2"/>
  <c r="M693" i="2"/>
  <c r="M682" i="2"/>
  <c r="M673" i="2"/>
  <c r="M660" i="2"/>
  <c r="M659" i="2"/>
  <c r="M653" i="2"/>
  <c r="M638" i="2"/>
  <c r="M631" i="2"/>
  <c r="M604" i="2"/>
  <c r="M471" i="2"/>
  <c r="M467" i="2"/>
  <c r="M468" i="2"/>
  <c r="M456" i="2"/>
  <c r="M458" i="2"/>
  <c r="M453" i="2"/>
  <c r="M454" i="2"/>
  <c r="M455" i="2"/>
  <c r="M457" i="2"/>
  <c r="M459" i="2"/>
  <c r="M452" i="2"/>
  <c r="M449" i="2"/>
  <c r="M446" i="2"/>
  <c r="M440" i="2"/>
  <c r="M441" i="2"/>
  <c r="M442" i="2"/>
  <c r="M443" i="2"/>
  <c r="M433" i="2"/>
  <c r="M434" i="2"/>
  <c r="L421" i="2"/>
  <c r="M421" i="2" s="1"/>
  <c r="N421" i="2" s="1"/>
  <c r="M234" i="2"/>
  <c r="M233" i="2"/>
  <c r="M230" i="2"/>
  <c r="M217" i="2"/>
  <c r="M199" i="2"/>
  <c r="M188" i="2"/>
  <c r="M165" i="2"/>
  <c r="M166" i="2"/>
  <c r="M167" i="2"/>
  <c r="M168" i="2"/>
  <c r="M169" i="2"/>
  <c r="M170" i="2"/>
  <c r="M156" i="2"/>
  <c r="M48" i="2"/>
  <c r="M114" i="2"/>
  <c r="M113" i="2"/>
  <c r="M110" i="2"/>
  <c r="M111" i="2"/>
  <c r="M103" i="2"/>
  <c r="M97" i="2"/>
  <c r="M85" i="2"/>
  <c r="M86" i="2"/>
  <c r="M87" i="2"/>
  <c r="M63" i="2"/>
  <c r="M64" i="2"/>
  <c r="M65" i="2"/>
  <c r="M66" i="2"/>
  <c r="M67" i="2"/>
  <c r="M68" i="2"/>
  <c r="M69" i="2"/>
  <c r="M70" i="2"/>
  <c r="N38" i="2" l="1"/>
  <c r="L216" i="2"/>
  <c r="M216" i="2" s="1"/>
  <c r="N216" i="2" s="1"/>
  <c r="L215" i="2"/>
  <c r="M215" i="2" s="1"/>
  <c r="N215" i="2" s="1"/>
  <c r="L214" i="2"/>
  <c r="M214" i="2" s="1"/>
  <c r="N214" i="2" s="1"/>
  <c r="L213" i="2"/>
  <c r="M213" i="2" s="1"/>
  <c r="N213" i="2" s="1"/>
  <c r="L212" i="2"/>
  <c r="M212" i="2" s="1"/>
  <c r="N212" i="2" s="1"/>
  <c r="L211" i="2"/>
  <c r="M211" i="2" s="1"/>
  <c r="N211" i="2" s="1"/>
  <c r="L210" i="2"/>
  <c r="M210" i="2" s="1"/>
  <c r="N210" i="2" s="1"/>
  <c r="L131" i="2"/>
  <c r="M131" i="2" s="1"/>
  <c r="N131" i="2" s="1"/>
  <c r="L959" i="2"/>
  <c r="L842" i="2"/>
  <c r="L944" i="2"/>
  <c r="I707" i="2"/>
  <c r="L705" i="2"/>
  <c r="I704" i="2"/>
  <c r="L702" i="2"/>
  <c r="I701" i="2"/>
  <c r="N705" i="2"/>
  <c r="M705" i="2"/>
  <c r="K705" i="2"/>
  <c r="N702" i="2"/>
  <c r="M702" i="2"/>
  <c r="K702" i="2"/>
  <c r="L654" i="2"/>
  <c r="I653" i="2"/>
  <c r="I638" i="2"/>
  <c r="I471" i="2"/>
  <c r="I449" i="2"/>
  <c r="I230" i="2"/>
  <c r="I919" i="2"/>
  <c r="L996" i="2"/>
  <c r="L983" i="2"/>
  <c r="M983" i="2" s="1"/>
  <c r="N983" i="2" s="1"/>
  <c r="N988" i="2" s="1"/>
  <c r="L982" i="2"/>
  <c r="M982" i="2" s="1"/>
  <c r="N982" i="2" s="1"/>
  <c r="L974" i="2"/>
  <c r="M974" i="2" s="1"/>
  <c r="N974" i="2" s="1"/>
  <c r="I792" i="2"/>
  <c r="L793" i="2"/>
  <c r="M793" i="2" s="1"/>
  <c r="N793" i="2" s="1"/>
  <c r="N796" i="2" s="1"/>
  <c r="L792" i="2"/>
  <c r="M792" i="2" s="1"/>
  <c r="N792" i="2" s="1"/>
  <c r="L783" i="2"/>
  <c r="M783" i="2" s="1"/>
  <c r="N783" i="2" s="1"/>
  <c r="L718" i="2"/>
  <c r="M718" i="2" s="1"/>
  <c r="N718" i="2" s="1"/>
  <c r="L717" i="2"/>
  <c r="M717" i="2" s="1"/>
  <c r="N717" i="2" s="1"/>
  <c r="N719" i="2" s="1"/>
  <c r="L716" i="2"/>
  <c r="M716" i="2" s="1"/>
  <c r="N716" i="2" s="1"/>
  <c r="K719" i="2"/>
  <c r="K714" i="2"/>
  <c r="L713" i="2"/>
  <c r="M713" i="2" s="1"/>
  <c r="N713" i="2" s="1"/>
  <c r="L712" i="2"/>
  <c r="M712" i="2" s="1"/>
  <c r="N712" i="2" s="1"/>
  <c r="L711" i="2"/>
  <c r="M711" i="2" s="1"/>
  <c r="N711" i="2" s="1"/>
  <c r="L710" i="2"/>
  <c r="M710" i="2" s="1"/>
  <c r="N710" i="2" s="1"/>
  <c r="L672" i="2"/>
  <c r="M672" i="2" s="1"/>
  <c r="N672" i="2" s="1"/>
  <c r="N674" i="2" s="1"/>
  <c r="L661" i="2"/>
  <c r="L628" i="2"/>
  <c r="Q628" i="2"/>
  <c r="K629" i="2"/>
  <c r="L625" i="2"/>
  <c r="M625" i="2" s="1"/>
  <c r="N625" i="2" s="1"/>
  <c r="I587" i="2"/>
  <c r="I586" i="2"/>
  <c r="I585" i="2"/>
  <c r="I584" i="2"/>
  <c r="I583" i="2"/>
  <c r="I582" i="2"/>
  <c r="I581" i="2"/>
  <c r="I580" i="2"/>
  <c r="L587" i="2"/>
  <c r="M587" i="2" s="1"/>
  <c r="N587" i="2" s="1"/>
  <c r="L586" i="2"/>
  <c r="M586" i="2" s="1"/>
  <c r="N586" i="2" s="1"/>
  <c r="L585" i="2"/>
  <c r="M585" i="2" s="1"/>
  <c r="N585" i="2" s="1"/>
  <c r="L584" i="2"/>
  <c r="M584" i="2" s="1"/>
  <c r="N584" i="2" s="1"/>
  <c r="L583" i="2"/>
  <c r="M583" i="2" s="1"/>
  <c r="N583" i="2" s="1"/>
  <c r="L582" i="2"/>
  <c r="M582" i="2" s="1"/>
  <c r="N582" i="2" s="1"/>
  <c r="L581" i="2"/>
  <c r="M581" i="2" s="1"/>
  <c r="N581" i="2" s="1"/>
  <c r="N588" i="2" s="1"/>
  <c r="L580" i="2"/>
  <c r="M580" i="2" s="1"/>
  <c r="N580" i="2" s="1"/>
  <c r="L577" i="2"/>
  <c r="M577" i="2" s="1"/>
  <c r="N577" i="2" s="1"/>
  <c r="L576" i="2"/>
  <c r="M576" i="2" s="1"/>
  <c r="N576" i="2" s="1"/>
  <c r="L575" i="2"/>
  <c r="M575" i="2" s="1"/>
  <c r="N575" i="2" s="1"/>
  <c r="N578" i="2" s="1"/>
  <c r="L574" i="2"/>
  <c r="M574" i="2" s="1"/>
  <c r="N574" i="2" s="1"/>
  <c r="L573" i="2"/>
  <c r="M573" i="2" s="1"/>
  <c r="N573" i="2" s="1"/>
  <c r="I577" i="2"/>
  <c r="I576" i="2"/>
  <c r="I575" i="2"/>
  <c r="I574" i="2"/>
  <c r="I573" i="2"/>
  <c r="I572" i="2"/>
  <c r="L572" i="2"/>
  <c r="M572" i="2" s="1"/>
  <c r="N572" i="2" s="1"/>
  <c r="L634" i="2"/>
  <c r="M634" i="2" s="1"/>
  <c r="N634" i="2" s="1"/>
  <c r="L635" i="2"/>
  <c r="M635" i="2" s="1"/>
  <c r="N635" i="2" s="1"/>
  <c r="I635" i="2"/>
  <c r="I234" i="2"/>
  <c r="I233" i="2"/>
  <c r="N235" i="2"/>
  <c r="M235" i="2"/>
  <c r="K235" i="2"/>
  <c r="N231" i="2"/>
  <c r="M231" i="2"/>
  <c r="L231" i="2"/>
  <c r="K231" i="2"/>
  <c r="I459" i="2"/>
  <c r="I458" i="2"/>
  <c r="I457" i="2"/>
  <c r="I456" i="2"/>
  <c r="I455" i="2"/>
  <c r="I454" i="2"/>
  <c r="I453" i="2"/>
  <c r="I452" i="2"/>
  <c r="I164" i="2"/>
  <c r="I163" i="2"/>
  <c r="I162" i="2"/>
  <c r="I161" i="2"/>
  <c r="I159" i="2"/>
  <c r="I160" i="2"/>
  <c r="L164" i="2"/>
  <c r="M164" i="2" s="1"/>
  <c r="N164" i="2" s="1"/>
  <c r="L163" i="2"/>
  <c r="M163" i="2" s="1"/>
  <c r="N163" i="2" s="1"/>
  <c r="L162" i="2"/>
  <c r="M162" i="2" s="1"/>
  <c r="N162" i="2" s="1"/>
  <c r="L161" i="2"/>
  <c r="M161" i="2" s="1"/>
  <c r="N161" i="2" s="1"/>
  <c r="L160" i="2"/>
  <c r="M160" i="2" s="1"/>
  <c r="N160" i="2" s="1"/>
  <c r="L159" i="2"/>
  <c r="M159" i="2" s="1"/>
  <c r="N159" i="2" s="1"/>
  <c r="L155" i="2"/>
  <c r="M155" i="2" s="1"/>
  <c r="N155" i="2" s="1"/>
  <c r="L152" i="2"/>
  <c r="M152" i="2" s="1"/>
  <c r="N152" i="2" s="1"/>
  <c r="I152" i="2"/>
  <c r="I151" i="2"/>
  <c r="L151" i="2"/>
  <c r="M151" i="2" s="1"/>
  <c r="N151" i="2" s="1"/>
  <c r="I1022" i="2"/>
  <c r="I1021" i="2"/>
  <c r="I1020" i="2"/>
  <c r="I1019" i="2"/>
  <c r="I1018" i="2"/>
  <c r="I1017" i="2"/>
  <c r="I1016" i="2"/>
  <c r="I1015" i="2"/>
  <c r="L1018" i="2"/>
  <c r="M1018" i="2" s="1"/>
  <c r="N1018" i="2" s="1"/>
  <c r="L1017" i="2"/>
  <c r="M1017" i="2" s="1"/>
  <c r="N1017" i="2" s="1"/>
  <c r="N1023" i="2" s="1"/>
  <c r="L1016" i="2"/>
  <c r="M1016" i="2" s="1"/>
  <c r="N1016" i="2" s="1"/>
  <c r="L1015" i="2"/>
  <c r="M1015" i="2" s="1"/>
  <c r="N1015" i="2" s="1"/>
  <c r="L963" i="2"/>
  <c r="M963" i="2" s="1"/>
  <c r="N963" i="2" s="1"/>
  <c r="L962" i="2"/>
  <c r="M962" i="2" s="1"/>
  <c r="N962" i="2" s="1"/>
  <c r="L961" i="2"/>
  <c r="M961" i="2" s="1"/>
  <c r="N961" i="2" s="1"/>
  <c r="L227" i="2"/>
  <c r="M227" i="2" s="1"/>
  <c r="N227" i="2" s="1"/>
  <c r="L226" i="2"/>
  <c r="M226" i="2" s="1"/>
  <c r="N226" i="2" s="1"/>
  <c r="N228" i="2" s="1"/>
  <c r="I227" i="2"/>
  <c r="L915" i="2"/>
  <c r="M915" i="2" s="1"/>
  <c r="N915" i="2" s="1"/>
  <c r="L914" i="2"/>
  <c r="M914" i="2" s="1"/>
  <c r="N914" i="2" s="1"/>
  <c r="L913" i="2"/>
  <c r="M913" i="2" s="1"/>
  <c r="N913" i="2" s="1"/>
  <c r="L912" i="2"/>
  <c r="M912" i="2" s="1"/>
  <c r="N912" i="2" s="1"/>
  <c r="L911" i="2"/>
  <c r="M911" i="2" s="1"/>
  <c r="N911" i="2" s="1"/>
  <c r="L878" i="2"/>
  <c r="M878" i="2" s="1"/>
  <c r="N878" i="2" s="1"/>
  <c r="N879" i="2" s="1"/>
  <c r="K850" i="2"/>
  <c r="I849" i="2"/>
  <c r="I848" i="2"/>
  <c r="I847" i="2"/>
  <c r="L849" i="2"/>
  <c r="M849" i="2" s="1"/>
  <c r="L848" i="2"/>
  <c r="M848" i="2" s="1"/>
  <c r="L847" i="2"/>
  <c r="M847" i="2" s="1"/>
  <c r="N850" i="2"/>
  <c r="L688" i="2"/>
  <c r="L663" i="2"/>
  <c r="M663" i="2" s="1"/>
  <c r="N663" i="2" s="1"/>
  <c r="N664" i="2" s="1"/>
  <c r="L601" i="2"/>
  <c r="M601" i="2" s="1"/>
  <c r="N601" i="2" s="1"/>
  <c r="L600" i="2"/>
  <c r="M600" i="2" s="1"/>
  <c r="N600" i="2" s="1"/>
  <c r="L599" i="2"/>
  <c r="M599" i="2" s="1"/>
  <c r="N599" i="2" s="1"/>
  <c r="L598" i="2"/>
  <c r="M598" i="2" s="1"/>
  <c r="N598" i="2" s="1"/>
  <c r="N602" i="2" s="1"/>
  <c r="L597" i="2"/>
  <c r="M597" i="2" s="1"/>
  <c r="N597" i="2" s="1"/>
  <c r="L596" i="2"/>
  <c r="M596" i="2" s="1"/>
  <c r="N596" i="2" s="1"/>
  <c r="K602" i="2"/>
  <c r="L198" i="2"/>
  <c r="M198" i="2" s="1"/>
  <c r="N198" i="2" s="1"/>
  <c r="L197" i="2"/>
  <c r="M197" i="2" s="1"/>
  <c r="N197" i="2" s="1"/>
  <c r="L196" i="2"/>
  <c r="M196" i="2" s="1"/>
  <c r="N196" i="2" s="1"/>
  <c r="L195" i="2"/>
  <c r="M195" i="2" s="1"/>
  <c r="N195" i="2" s="1"/>
  <c r="L1037" i="2"/>
  <c r="M1037" i="2" s="1"/>
  <c r="N1037" i="2" s="1"/>
  <c r="N1038" i="2" s="1"/>
  <c r="L1036" i="2"/>
  <c r="M1036" i="2" s="1"/>
  <c r="N1036" i="2" s="1"/>
  <c r="L923" i="2"/>
  <c r="L905" i="2"/>
  <c r="M905" i="2" s="1"/>
  <c r="N905" i="2" s="1"/>
  <c r="L908" i="2"/>
  <c r="L647" i="2"/>
  <c r="L805" i="2"/>
  <c r="L590" i="2"/>
  <c r="L593" i="2"/>
  <c r="M593" i="2" s="1"/>
  <c r="N593" i="2" s="1"/>
  <c r="L1009" i="2"/>
  <c r="M1009" i="2" s="1"/>
  <c r="N1009" i="2" s="1"/>
  <c r="L1008" i="2"/>
  <c r="M1008" i="2" s="1"/>
  <c r="N1008" i="2" s="1"/>
  <c r="L1007" i="2"/>
  <c r="M1007" i="2" s="1"/>
  <c r="N1007" i="2" s="1"/>
  <c r="L1006" i="2"/>
  <c r="L1005" i="2"/>
  <c r="M1005" i="2" s="1"/>
  <c r="N1005" i="2" s="1"/>
  <c r="L788" i="2"/>
  <c r="M788" i="2" s="1"/>
  <c r="N788" i="2" s="1"/>
  <c r="L787" i="2"/>
  <c r="M787" i="2" s="1"/>
  <c r="N787" i="2" s="1"/>
  <c r="L778" i="2"/>
  <c r="M778" i="2" s="1"/>
  <c r="N778" i="2" s="1"/>
  <c r="L777" i="2"/>
  <c r="M777" i="2" s="1"/>
  <c r="N777" i="2" s="1"/>
  <c r="L776" i="2"/>
  <c r="M776" i="2" s="1"/>
  <c r="N776" i="2" s="1"/>
  <c r="L775" i="2"/>
  <c r="M775" i="2" s="1"/>
  <c r="N775" i="2" s="1"/>
  <c r="L774" i="2"/>
  <c r="M774" i="2" s="1"/>
  <c r="N774" i="2" s="1"/>
  <c r="L773" i="2"/>
  <c r="M773" i="2" s="1"/>
  <c r="N773" i="2" s="1"/>
  <c r="L772" i="2"/>
  <c r="M772" i="2" s="1"/>
  <c r="N772" i="2" s="1"/>
  <c r="L771" i="2"/>
  <c r="M771" i="2" s="1"/>
  <c r="N771" i="2" s="1"/>
  <c r="L770" i="2"/>
  <c r="M770" i="2" s="1"/>
  <c r="N770" i="2" s="1"/>
  <c r="K781" i="2"/>
  <c r="I780" i="2"/>
  <c r="I779" i="2"/>
  <c r="I778" i="2"/>
  <c r="I777" i="2"/>
  <c r="I776" i="2"/>
  <c r="I775" i="2"/>
  <c r="I774" i="2"/>
  <c r="I773" i="2"/>
  <c r="I772" i="2"/>
  <c r="I770" i="2"/>
  <c r="I771" i="2"/>
  <c r="L760" i="2"/>
  <c r="M760" i="2" s="1"/>
  <c r="N760" i="2" s="1"/>
  <c r="L759" i="2"/>
  <c r="M759" i="2" s="1"/>
  <c r="N759" i="2" s="1"/>
  <c r="L758" i="2"/>
  <c r="M758" i="2" s="1"/>
  <c r="N758" i="2" s="1"/>
  <c r="L757" i="2"/>
  <c r="M757" i="2" s="1"/>
  <c r="N757" i="2" s="1"/>
  <c r="L756" i="2"/>
  <c r="M756" i="2" s="1"/>
  <c r="N756" i="2" s="1"/>
  <c r="I767" i="2"/>
  <c r="I766" i="2"/>
  <c r="I765" i="2"/>
  <c r="I764" i="2"/>
  <c r="I763" i="2"/>
  <c r="I762" i="2"/>
  <c r="I761" i="2"/>
  <c r="I760" i="2"/>
  <c r="I759" i="2"/>
  <c r="I758" i="2"/>
  <c r="I757" i="2"/>
  <c r="I756" i="2"/>
  <c r="I733" i="2"/>
  <c r="I732" i="2"/>
  <c r="I731" i="2"/>
  <c r="I730" i="2"/>
  <c r="I729" i="2"/>
  <c r="I728" i="2"/>
  <c r="I727" i="2"/>
  <c r="I726" i="2"/>
  <c r="I725" i="2"/>
  <c r="L732" i="2"/>
  <c r="M732" i="2" s="1"/>
  <c r="N732" i="2" s="1"/>
  <c r="L731" i="2"/>
  <c r="M731" i="2" s="1"/>
  <c r="N731" i="2" s="1"/>
  <c r="L730" i="2"/>
  <c r="M730" i="2" s="1"/>
  <c r="N730" i="2" s="1"/>
  <c r="L729" i="2"/>
  <c r="M729" i="2" s="1"/>
  <c r="N729" i="2" s="1"/>
  <c r="L728" i="2"/>
  <c r="M728" i="2" s="1"/>
  <c r="N728" i="2" s="1"/>
  <c r="L727" i="2"/>
  <c r="M727" i="2" s="1"/>
  <c r="N727" i="2" s="1"/>
  <c r="L726" i="2"/>
  <c r="M726" i="2" s="1"/>
  <c r="N726" i="2" s="1"/>
  <c r="L725" i="2"/>
  <c r="M725" i="2" s="1"/>
  <c r="N725" i="2" s="1"/>
  <c r="L692" i="2"/>
  <c r="M692" i="2" s="1"/>
  <c r="N692" i="2" s="1"/>
  <c r="L691" i="2"/>
  <c r="M691" i="2" s="1"/>
  <c r="N691" i="2" s="1"/>
  <c r="L474" i="2"/>
  <c r="L182" i="2"/>
  <c r="M182" i="2" s="1"/>
  <c r="N182" i="2" s="1"/>
  <c r="L148" i="2"/>
  <c r="M148" i="2" s="1"/>
  <c r="N148" i="2" s="1"/>
  <c r="L147" i="2"/>
  <c r="M147" i="2" s="1"/>
  <c r="N147" i="2" s="1"/>
  <c r="L146" i="2"/>
  <c r="M146" i="2" s="1"/>
  <c r="N146" i="2" s="1"/>
  <c r="I148" i="2"/>
  <c r="I147" i="2"/>
  <c r="I146" i="2"/>
  <c r="L143" i="2"/>
  <c r="M143" i="2" s="1"/>
  <c r="N143" i="2" s="1"/>
  <c r="L142" i="2"/>
  <c r="M142" i="2" s="1"/>
  <c r="N142" i="2" s="1"/>
  <c r="K149" i="2"/>
  <c r="M144" i="2"/>
  <c r="K144" i="2"/>
  <c r="L1025" i="2"/>
  <c r="M1025" i="2" s="1"/>
  <c r="N1025" i="2" s="1"/>
  <c r="N1028" i="2" s="1"/>
  <c r="I1027" i="2"/>
  <c r="I1026" i="2"/>
  <c r="I1025" i="2"/>
  <c r="L1033" i="2"/>
  <c r="M1033" i="2" s="1"/>
  <c r="N1033" i="2" s="1"/>
  <c r="I1030" i="2"/>
  <c r="L1030" i="2"/>
  <c r="L999" i="2"/>
  <c r="L1002" i="2"/>
  <c r="M1002" i="2" s="1"/>
  <c r="N1002" i="2" s="1"/>
  <c r="L991" i="2"/>
  <c r="M991" i="2" s="1"/>
  <c r="N991" i="2" s="1"/>
  <c r="L990" i="2"/>
  <c r="M990" i="2" s="1"/>
  <c r="N990" i="2" s="1"/>
  <c r="L966" i="2"/>
  <c r="M966" i="2" s="1"/>
  <c r="N966" i="2" s="1"/>
  <c r="L926" i="2"/>
  <c r="M926" i="2" s="1"/>
  <c r="N926" i="2" s="1"/>
  <c r="L927" i="2"/>
  <c r="M927" i="2" s="1"/>
  <c r="N927" i="2" s="1"/>
  <c r="L928" i="2"/>
  <c r="M928" i="2" s="1"/>
  <c r="N928" i="2" s="1"/>
  <c r="L929" i="2"/>
  <c r="M929" i="2" s="1"/>
  <c r="N929" i="2" s="1"/>
  <c r="L930" i="2"/>
  <c r="M930" i="2" s="1"/>
  <c r="N930" i="2" s="1"/>
  <c r="L931" i="2"/>
  <c r="M931" i="2" s="1"/>
  <c r="N931" i="2" s="1"/>
  <c r="L932" i="2"/>
  <c r="M932" i="2" s="1"/>
  <c r="N932" i="2" s="1"/>
  <c r="L933" i="2"/>
  <c r="M933" i="2" s="1"/>
  <c r="N933" i="2" s="1"/>
  <c r="L934" i="2"/>
  <c r="M934" i="2" s="1"/>
  <c r="N934" i="2" s="1"/>
  <c r="L935" i="2"/>
  <c r="M935" i="2" s="1"/>
  <c r="N935" i="2" s="1"/>
  <c r="L925" i="2"/>
  <c r="M925" i="2" s="1"/>
  <c r="N925" i="2" s="1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L865" i="2"/>
  <c r="M865" i="2" s="1"/>
  <c r="L864" i="2"/>
  <c r="M864" i="2" s="1"/>
  <c r="L863" i="2"/>
  <c r="M863" i="2" s="1"/>
  <c r="L862" i="2"/>
  <c r="M862" i="2" s="1"/>
  <c r="L861" i="2"/>
  <c r="M861" i="2" s="1"/>
  <c r="L860" i="2"/>
  <c r="M860" i="2" s="1"/>
  <c r="L859" i="2"/>
  <c r="M859" i="2" s="1"/>
  <c r="L858" i="2"/>
  <c r="M858" i="2" s="1"/>
  <c r="L857" i="2"/>
  <c r="M857" i="2" s="1"/>
  <c r="L856" i="2"/>
  <c r="M856" i="2" s="1"/>
  <c r="L855" i="2"/>
  <c r="M855" i="2" s="1"/>
  <c r="L854" i="2"/>
  <c r="M854" i="2" s="1"/>
  <c r="L853" i="2"/>
  <c r="M853" i="2" s="1"/>
  <c r="L852" i="2"/>
  <c r="M852" i="2" s="1"/>
  <c r="N866" i="2"/>
  <c r="K866" i="2"/>
  <c r="L750" i="2"/>
  <c r="M750" i="2" s="1"/>
  <c r="N750" i="2" s="1"/>
  <c r="L749" i="2"/>
  <c r="M749" i="2" s="1"/>
  <c r="N749" i="2" s="1"/>
  <c r="L748" i="2"/>
  <c r="M748" i="2" s="1"/>
  <c r="N748" i="2" s="1"/>
  <c r="L747" i="2"/>
  <c r="M747" i="2" s="1"/>
  <c r="N747" i="2" s="1"/>
  <c r="L746" i="2"/>
  <c r="M746" i="2" s="1"/>
  <c r="N746" i="2" s="1"/>
  <c r="L745" i="2"/>
  <c r="M745" i="2" s="1"/>
  <c r="N745" i="2" s="1"/>
  <c r="L744" i="2"/>
  <c r="M744" i="2" s="1"/>
  <c r="N744" i="2" s="1"/>
  <c r="L743" i="2"/>
  <c r="M743" i="2" s="1"/>
  <c r="N743" i="2" s="1"/>
  <c r="L742" i="2"/>
  <c r="M742" i="2" s="1"/>
  <c r="N742" i="2" s="1"/>
  <c r="L741" i="2"/>
  <c r="M741" i="2" s="1"/>
  <c r="N741" i="2" s="1"/>
  <c r="L740" i="2"/>
  <c r="M740" i="2" s="1"/>
  <c r="N740" i="2" s="1"/>
  <c r="L739" i="2"/>
  <c r="M739" i="2" s="1"/>
  <c r="N739" i="2" s="1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39" i="2"/>
  <c r="L669" i="2"/>
  <c r="L422" i="2"/>
  <c r="M422" i="2" s="1"/>
  <c r="N422" i="2" s="1"/>
  <c r="L420" i="2"/>
  <c r="M420" i="2" s="1"/>
  <c r="N420" i="2" s="1"/>
  <c r="L419" i="2"/>
  <c r="M419" i="2" s="1"/>
  <c r="N419" i="2" s="1"/>
  <c r="L418" i="2"/>
  <c r="M418" i="2" s="1"/>
  <c r="N418" i="2" s="1"/>
  <c r="L415" i="2"/>
  <c r="I207" i="2"/>
  <c r="I206" i="2"/>
  <c r="I205" i="2"/>
  <c r="I204" i="2"/>
  <c r="I203" i="2"/>
  <c r="I202" i="2"/>
  <c r="L207" i="2"/>
  <c r="M207" i="2" s="1"/>
  <c r="N207" i="2" s="1"/>
  <c r="L206" i="2"/>
  <c r="M206" i="2" s="1"/>
  <c r="N206" i="2" s="1"/>
  <c r="L205" i="2"/>
  <c r="M205" i="2" s="1"/>
  <c r="N205" i="2" s="1"/>
  <c r="L204" i="2"/>
  <c r="M204" i="2" s="1"/>
  <c r="N204" i="2" s="1"/>
  <c r="L203" i="2"/>
  <c r="M203" i="2" s="1"/>
  <c r="N203" i="2" s="1"/>
  <c r="L202" i="2"/>
  <c r="M202" i="2" s="1"/>
  <c r="L179" i="2"/>
  <c r="M179" i="2" s="1"/>
  <c r="N179" i="2" s="1"/>
  <c r="L178" i="2"/>
  <c r="M178" i="2" s="1"/>
  <c r="N178" i="2" s="1"/>
  <c r="L177" i="2"/>
  <c r="M177" i="2" s="1"/>
  <c r="N177" i="2" s="1"/>
  <c r="L176" i="2"/>
  <c r="M176" i="2" s="1"/>
  <c r="N176" i="2" s="1"/>
  <c r="L175" i="2"/>
  <c r="M175" i="2" s="1"/>
  <c r="N175" i="2" s="1"/>
  <c r="L174" i="2"/>
  <c r="M174" i="2" s="1"/>
  <c r="N174" i="2" s="1"/>
  <c r="L173" i="2"/>
  <c r="M173" i="2" s="1"/>
  <c r="N173" i="2" s="1"/>
  <c r="K180" i="2"/>
  <c r="I174" i="2"/>
  <c r="I173" i="2"/>
  <c r="L900" i="2"/>
  <c r="M900" i="2" s="1"/>
  <c r="N900" i="2" s="1"/>
  <c r="L899" i="2"/>
  <c r="M899" i="2" s="1"/>
  <c r="N899" i="2" s="1"/>
  <c r="L898" i="2"/>
  <c r="M898" i="2" s="1"/>
  <c r="N898" i="2" s="1"/>
  <c r="L897" i="2"/>
  <c r="M897" i="2" s="1"/>
  <c r="N897" i="2" s="1"/>
  <c r="I894" i="2"/>
  <c r="I893" i="2"/>
  <c r="I892" i="2"/>
  <c r="I891" i="2"/>
  <c r="I890" i="2"/>
  <c r="L891" i="2"/>
  <c r="M891" i="2" s="1"/>
  <c r="N891" i="2" s="1"/>
  <c r="L890" i="2"/>
  <c r="M890" i="2" s="1"/>
  <c r="N890" i="2" s="1"/>
  <c r="L875" i="2"/>
  <c r="M875" i="2" s="1"/>
  <c r="N875" i="2" s="1"/>
  <c r="L874" i="2"/>
  <c r="M874" i="2" s="1"/>
  <c r="N874" i="2" s="1"/>
  <c r="L873" i="2"/>
  <c r="M873" i="2" s="1"/>
  <c r="N873" i="2" s="1"/>
  <c r="L872" i="2"/>
  <c r="M872" i="2" s="1"/>
  <c r="N872" i="2" s="1"/>
  <c r="L871" i="2"/>
  <c r="M871" i="2" s="1"/>
  <c r="N871" i="2" s="1"/>
  <c r="I887" i="2"/>
  <c r="I886" i="2"/>
  <c r="I885" i="2"/>
  <c r="I884" i="2"/>
  <c r="I883" i="2"/>
  <c r="I882" i="2"/>
  <c r="I881" i="2"/>
  <c r="I979" i="2"/>
  <c r="I978" i="2"/>
  <c r="I977" i="2"/>
  <c r="I971" i="2"/>
  <c r="I955" i="2"/>
  <c r="I954" i="2"/>
  <c r="I953" i="2"/>
  <c r="I952" i="2"/>
  <c r="I951" i="2"/>
  <c r="I948" i="2"/>
  <c r="I947" i="2"/>
  <c r="I946" i="2"/>
  <c r="I905" i="2"/>
  <c r="I838" i="2"/>
  <c r="I837" i="2"/>
  <c r="I836" i="2"/>
  <c r="I835" i="2"/>
  <c r="I834" i="2"/>
  <c r="I833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08" i="2"/>
  <c r="I802" i="2"/>
  <c r="I801" i="2"/>
  <c r="I800" i="2"/>
  <c r="I799" i="2"/>
  <c r="I798" i="2"/>
  <c r="I722" i="2"/>
  <c r="I721" i="2"/>
  <c r="I685" i="2"/>
  <c r="I682" i="2"/>
  <c r="I681" i="2"/>
  <c r="I680" i="2"/>
  <c r="I679" i="2"/>
  <c r="I678" i="2"/>
  <c r="I677" i="2"/>
  <c r="I676" i="2"/>
  <c r="I644" i="2"/>
  <c r="I643" i="2"/>
  <c r="I642" i="2"/>
  <c r="I641" i="2"/>
  <c r="I622" i="2"/>
  <c r="I621" i="2"/>
  <c r="I620" i="2"/>
  <c r="I619" i="2"/>
  <c r="I618" i="2"/>
  <c r="I617" i="2"/>
  <c r="I616" i="2"/>
  <c r="I615" i="2"/>
  <c r="I614" i="2"/>
  <c r="I569" i="2"/>
  <c r="I56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34" i="2"/>
  <c r="I433" i="2"/>
  <c r="I432" i="2"/>
  <c r="I431" i="2"/>
  <c r="I430" i="2"/>
  <c r="I429" i="2"/>
  <c r="I428" i="2"/>
  <c r="I427" i="2"/>
  <c r="I426" i="2"/>
  <c r="I425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23" i="2"/>
  <c r="I222" i="2"/>
  <c r="I221" i="2"/>
  <c r="I220" i="2"/>
  <c r="I217" i="2"/>
  <c r="I216" i="2"/>
  <c r="I215" i="2"/>
  <c r="I214" i="2"/>
  <c r="I213" i="2"/>
  <c r="I212" i="2"/>
  <c r="I211" i="2"/>
  <c r="I210" i="2"/>
  <c r="I192" i="2"/>
  <c r="I191" i="2"/>
  <c r="I185" i="2"/>
  <c r="L439" i="2"/>
  <c r="M439" i="2" s="1"/>
  <c r="N439" i="2" s="1"/>
  <c r="L438" i="2"/>
  <c r="M438" i="2" s="1"/>
  <c r="N438" i="2" s="1"/>
  <c r="L437" i="2"/>
  <c r="M437" i="2" s="1"/>
  <c r="N437" i="2" s="1"/>
  <c r="K444" i="2"/>
  <c r="I139" i="2"/>
  <c r="I138" i="2"/>
  <c r="I137" i="2"/>
  <c r="I136" i="2"/>
  <c r="I135" i="2"/>
  <c r="I134" i="2"/>
  <c r="L135" i="2"/>
  <c r="M135" i="2" s="1"/>
  <c r="N135" i="2" s="1"/>
  <c r="L136" i="2"/>
  <c r="M136" i="2" s="1"/>
  <c r="N136" i="2" s="1"/>
  <c r="L137" i="2"/>
  <c r="M137" i="2" s="1"/>
  <c r="N137" i="2" s="1"/>
  <c r="L138" i="2"/>
  <c r="M138" i="2" s="1"/>
  <c r="N138" i="2" s="1"/>
  <c r="L139" i="2"/>
  <c r="M139" i="2" s="1"/>
  <c r="N139" i="2" s="1"/>
  <c r="L134" i="2"/>
  <c r="L1012" i="2"/>
  <c r="L192" i="2"/>
  <c r="M192" i="2" s="1"/>
  <c r="N192" i="2" s="1"/>
  <c r="L191" i="2"/>
  <c r="M191" i="2" s="1"/>
  <c r="N191" i="2" s="1"/>
  <c r="L834" i="2"/>
  <c r="M834" i="2" s="1"/>
  <c r="N834" i="2" s="1"/>
  <c r="L835" i="2"/>
  <c r="M835" i="2" s="1"/>
  <c r="N835" i="2" s="1"/>
  <c r="L836" i="2"/>
  <c r="M836" i="2" s="1"/>
  <c r="N836" i="2" s="1"/>
  <c r="L837" i="2"/>
  <c r="M837" i="2" s="1"/>
  <c r="N837" i="2" s="1"/>
  <c r="L838" i="2"/>
  <c r="M838" i="2" s="1"/>
  <c r="N838" i="2" s="1"/>
  <c r="L833" i="2"/>
  <c r="M833" i="2" s="1"/>
  <c r="N833" i="2" s="1"/>
  <c r="K839" i="2"/>
  <c r="L808" i="2"/>
  <c r="L972" i="2"/>
  <c r="L656" i="2"/>
  <c r="L411" i="2"/>
  <c r="M411" i="2" s="1"/>
  <c r="N411" i="2" s="1"/>
  <c r="L410" i="2"/>
  <c r="M410" i="2" s="1"/>
  <c r="N410" i="2" s="1"/>
  <c r="L409" i="2"/>
  <c r="M409" i="2" s="1"/>
  <c r="N409" i="2" s="1"/>
  <c r="L408" i="2"/>
  <c r="M408" i="2" s="1"/>
  <c r="N408" i="2" s="1"/>
  <c r="L407" i="2"/>
  <c r="M407" i="2" s="1"/>
  <c r="N407" i="2" s="1"/>
  <c r="L406" i="2"/>
  <c r="M406" i="2" s="1"/>
  <c r="N406" i="2" s="1"/>
  <c r="L405" i="2"/>
  <c r="M405" i="2" s="1"/>
  <c r="N405" i="2" s="1"/>
  <c r="L404" i="2"/>
  <c r="M404" i="2" s="1"/>
  <c r="N404" i="2" s="1"/>
  <c r="L403" i="2"/>
  <c r="M403" i="2" s="1"/>
  <c r="N403" i="2" s="1"/>
  <c r="L402" i="2"/>
  <c r="M402" i="2" s="1"/>
  <c r="N402" i="2" s="1"/>
  <c r="L401" i="2"/>
  <c r="M401" i="2" s="1"/>
  <c r="N401" i="2" s="1"/>
  <c r="L400" i="2"/>
  <c r="M400" i="2" s="1"/>
  <c r="N400" i="2" s="1"/>
  <c r="L399" i="2"/>
  <c r="M399" i="2" s="1"/>
  <c r="N399" i="2" s="1"/>
  <c r="L398" i="2"/>
  <c r="M398" i="2" s="1"/>
  <c r="N398" i="2" s="1"/>
  <c r="L397" i="2"/>
  <c r="M397" i="2" s="1"/>
  <c r="N397" i="2" s="1"/>
  <c r="L396" i="2"/>
  <c r="M396" i="2" s="1"/>
  <c r="N396" i="2" s="1"/>
  <c r="L395" i="2"/>
  <c r="M395" i="2" s="1"/>
  <c r="N395" i="2" s="1"/>
  <c r="L394" i="2"/>
  <c r="M394" i="2" s="1"/>
  <c r="N394" i="2" s="1"/>
  <c r="L393" i="2"/>
  <c r="M393" i="2" s="1"/>
  <c r="N393" i="2" s="1"/>
  <c r="L392" i="2"/>
  <c r="M392" i="2" s="1"/>
  <c r="N392" i="2" s="1"/>
  <c r="L391" i="2"/>
  <c r="M391" i="2" s="1"/>
  <c r="N391" i="2" s="1"/>
  <c r="L390" i="2"/>
  <c r="M390" i="2" s="1"/>
  <c r="N390" i="2" s="1"/>
  <c r="L389" i="2"/>
  <c r="M389" i="2" s="1"/>
  <c r="N389" i="2" s="1"/>
  <c r="L388" i="2"/>
  <c r="M388" i="2" s="1"/>
  <c r="N388" i="2" s="1"/>
  <c r="L387" i="2"/>
  <c r="M387" i="2" s="1"/>
  <c r="N387" i="2" s="1"/>
  <c r="L386" i="2"/>
  <c r="M386" i="2" s="1"/>
  <c r="N386" i="2" s="1"/>
  <c r="L385" i="2"/>
  <c r="M385" i="2" s="1"/>
  <c r="N385" i="2" s="1"/>
  <c r="L384" i="2"/>
  <c r="M384" i="2" s="1"/>
  <c r="N384" i="2" s="1"/>
  <c r="L383" i="2"/>
  <c r="M383" i="2" s="1"/>
  <c r="N383" i="2" s="1"/>
  <c r="L382" i="2"/>
  <c r="M382" i="2" s="1"/>
  <c r="N382" i="2" s="1"/>
  <c r="L381" i="2"/>
  <c r="M381" i="2" s="1"/>
  <c r="N381" i="2" s="1"/>
  <c r="L380" i="2"/>
  <c r="M380" i="2" s="1"/>
  <c r="N380" i="2" s="1"/>
  <c r="L379" i="2"/>
  <c r="M379" i="2" s="1"/>
  <c r="N379" i="2" s="1"/>
  <c r="L378" i="2"/>
  <c r="M378" i="2" s="1"/>
  <c r="N378" i="2" s="1"/>
  <c r="L377" i="2"/>
  <c r="M377" i="2" s="1"/>
  <c r="N377" i="2" s="1"/>
  <c r="L376" i="2"/>
  <c r="M376" i="2" s="1"/>
  <c r="N376" i="2" s="1"/>
  <c r="L375" i="2"/>
  <c r="M375" i="2" s="1"/>
  <c r="N375" i="2" s="1"/>
  <c r="L374" i="2"/>
  <c r="M374" i="2" s="1"/>
  <c r="N374" i="2" s="1"/>
  <c r="L373" i="2"/>
  <c r="M373" i="2" s="1"/>
  <c r="N373" i="2" s="1"/>
  <c r="L372" i="2"/>
  <c r="M372" i="2" s="1"/>
  <c r="N372" i="2" s="1"/>
  <c r="L371" i="2"/>
  <c r="M371" i="2" s="1"/>
  <c r="N371" i="2" s="1"/>
  <c r="L370" i="2"/>
  <c r="M370" i="2" s="1"/>
  <c r="N370" i="2" s="1"/>
  <c r="L369" i="2"/>
  <c r="M369" i="2" s="1"/>
  <c r="N369" i="2" s="1"/>
  <c r="L368" i="2"/>
  <c r="M368" i="2" s="1"/>
  <c r="N368" i="2" s="1"/>
  <c r="L367" i="2"/>
  <c r="M367" i="2" s="1"/>
  <c r="N367" i="2" s="1"/>
  <c r="L366" i="2"/>
  <c r="M366" i="2" s="1"/>
  <c r="N366" i="2" s="1"/>
  <c r="L365" i="2"/>
  <c r="M365" i="2" s="1"/>
  <c r="N365" i="2" s="1"/>
  <c r="L364" i="2"/>
  <c r="M364" i="2" s="1"/>
  <c r="N364" i="2" s="1"/>
  <c r="L363" i="2"/>
  <c r="M363" i="2" s="1"/>
  <c r="N363" i="2" s="1"/>
  <c r="L362" i="2"/>
  <c r="M362" i="2" s="1"/>
  <c r="N362" i="2" s="1"/>
  <c r="L361" i="2"/>
  <c r="M361" i="2" s="1"/>
  <c r="N361" i="2" s="1"/>
  <c r="L360" i="2"/>
  <c r="M360" i="2" s="1"/>
  <c r="N360" i="2" s="1"/>
  <c r="L359" i="2"/>
  <c r="M359" i="2" s="1"/>
  <c r="N359" i="2" s="1"/>
  <c r="L358" i="2"/>
  <c r="M358" i="2" s="1"/>
  <c r="N358" i="2" s="1"/>
  <c r="L357" i="2"/>
  <c r="M357" i="2" s="1"/>
  <c r="N357" i="2" s="1"/>
  <c r="L356" i="2"/>
  <c r="M356" i="2" s="1"/>
  <c r="N356" i="2" s="1"/>
  <c r="L355" i="2"/>
  <c r="M355" i="2" s="1"/>
  <c r="N355" i="2" s="1"/>
  <c r="L354" i="2"/>
  <c r="M354" i="2" s="1"/>
  <c r="N354" i="2" s="1"/>
  <c r="L353" i="2"/>
  <c r="M353" i="2" s="1"/>
  <c r="N353" i="2" s="1"/>
  <c r="L352" i="2"/>
  <c r="M352" i="2" s="1"/>
  <c r="N352" i="2" s="1"/>
  <c r="L351" i="2"/>
  <c r="M351" i="2" s="1"/>
  <c r="N351" i="2" s="1"/>
  <c r="L350" i="2"/>
  <c r="M350" i="2" s="1"/>
  <c r="N350" i="2" s="1"/>
  <c r="L349" i="2"/>
  <c r="M349" i="2" s="1"/>
  <c r="N349" i="2" s="1"/>
  <c r="L348" i="2"/>
  <c r="M348" i="2" s="1"/>
  <c r="N348" i="2" s="1"/>
  <c r="L347" i="2"/>
  <c r="M347" i="2" s="1"/>
  <c r="N347" i="2" s="1"/>
  <c r="L346" i="2"/>
  <c r="M346" i="2" s="1"/>
  <c r="N346" i="2" s="1"/>
  <c r="L345" i="2"/>
  <c r="M345" i="2" s="1"/>
  <c r="N345" i="2" s="1"/>
  <c r="L344" i="2"/>
  <c r="M344" i="2" s="1"/>
  <c r="N344" i="2" s="1"/>
  <c r="L343" i="2"/>
  <c r="M343" i="2" s="1"/>
  <c r="N343" i="2" s="1"/>
  <c r="L342" i="2"/>
  <c r="M342" i="2" s="1"/>
  <c r="N342" i="2" s="1"/>
  <c r="L341" i="2"/>
  <c r="M341" i="2" s="1"/>
  <c r="N341" i="2" s="1"/>
  <c r="L340" i="2"/>
  <c r="M340" i="2" s="1"/>
  <c r="N340" i="2" s="1"/>
  <c r="L339" i="2"/>
  <c r="M339" i="2" s="1"/>
  <c r="N339" i="2" s="1"/>
  <c r="L338" i="2"/>
  <c r="M338" i="2" s="1"/>
  <c r="N338" i="2" s="1"/>
  <c r="L337" i="2"/>
  <c r="M337" i="2" s="1"/>
  <c r="N337" i="2" s="1"/>
  <c r="L336" i="2"/>
  <c r="M336" i="2" s="1"/>
  <c r="N336" i="2" s="1"/>
  <c r="L335" i="2"/>
  <c r="M335" i="2" s="1"/>
  <c r="N335" i="2" s="1"/>
  <c r="L334" i="2"/>
  <c r="M334" i="2" s="1"/>
  <c r="N334" i="2" s="1"/>
  <c r="L333" i="2"/>
  <c r="M333" i="2" s="1"/>
  <c r="N333" i="2" s="1"/>
  <c r="L332" i="2"/>
  <c r="M332" i="2" s="1"/>
  <c r="N332" i="2" s="1"/>
  <c r="L331" i="2"/>
  <c r="M331" i="2" s="1"/>
  <c r="N331" i="2" s="1"/>
  <c r="L330" i="2"/>
  <c r="M330" i="2" s="1"/>
  <c r="N330" i="2" s="1"/>
  <c r="L329" i="2"/>
  <c r="M329" i="2" s="1"/>
  <c r="N329" i="2" s="1"/>
  <c r="L328" i="2"/>
  <c r="M328" i="2" s="1"/>
  <c r="N328" i="2" s="1"/>
  <c r="L327" i="2"/>
  <c r="M327" i="2" s="1"/>
  <c r="N327" i="2" s="1"/>
  <c r="L326" i="2"/>
  <c r="M326" i="2" s="1"/>
  <c r="N326" i="2" s="1"/>
  <c r="L325" i="2"/>
  <c r="M325" i="2" s="1"/>
  <c r="N325" i="2" s="1"/>
  <c r="L324" i="2"/>
  <c r="M324" i="2" s="1"/>
  <c r="N324" i="2" s="1"/>
  <c r="L323" i="2"/>
  <c r="M323" i="2" s="1"/>
  <c r="N323" i="2" s="1"/>
  <c r="L322" i="2"/>
  <c r="M322" i="2" s="1"/>
  <c r="N322" i="2" s="1"/>
  <c r="L321" i="2"/>
  <c r="M321" i="2" s="1"/>
  <c r="N321" i="2" s="1"/>
  <c r="L320" i="2"/>
  <c r="M320" i="2" s="1"/>
  <c r="N320" i="2" s="1"/>
  <c r="L319" i="2"/>
  <c r="M319" i="2" s="1"/>
  <c r="N319" i="2" s="1"/>
  <c r="L318" i="2"/>
  <c r="M318" i="2" s="1"/>
  <c r="N318" i="2" s="1"/>
  <c r="L317" i="2"/>
  <c r="M317" i="2" s="1"/>
  <c r="N317" i="2" s="1"/>
  <c r="L316" i="2"/>
  <c r="M316" i="2" s="1"/>
  <c r="N316" i="2" s="1"/>
  <c r="L315" i="2"/>
  <c r="M315" i="2" s="1"/>
  <c r="N315" i="2" s="1"/>
  <c r="L314" i="2"/>
  <c r="M314" i="2" s="1"/>
  <c r="N314" i="2" s="1"/>
  <c r="L313" i="2"/>
  <c r="M313" i="2" s="1"/>
  <c r="N313" i="2" s="1"/>
  <c r="L312" i="2"/>
  <c r="M312" i="2" s="1"/>
  <c r="N312" i="2" s="1"/>
  <c r="L311" i="2"/>
  <c r="M311" i="2" s="1"/>
  <c r="N311" i="2" s="1"/>
  <c r="L310" i="2"/>
  <c r="M310" i="2" s="1"/>
  <c r="N310" i="2" s="1"/>
  <c r="L309" i="2"/>
  <c r="M309" i="2" s="1"/>
  <c r="N309" i="2" s="1"/>
  <c r="L308" i="2"/>
  <c r="M308" i="2" s="1"/>
  <c r="N308" i="2" s="1"/>
  <c r="L307" i="2"/>
  <c r="M307" i="2" s="1"/>
  <c r="N307" i="2" s="1"/>
  <c r="L306" i="2"/>
  <c r="M306" i="2" s="1"/>
  <c r="N306" i="2" s="1"/>
  <c r="L305" i="2"/>
  <c r="M305" i="2" s="1"/>
  <c r="N305" i="2" s="1"/>
  <c r="L304" i="2"/>
  <c r="M304" i="2" s="1"/>
  <c r="N304" i="2" s="1"/>
  <c r="L303" i="2"/>
  <c r="M303" i="2" s="1"/>
  <c r="N303" i="2" s="1"/>
  <c r="L302" i="2"/>
  <c r="M302" i="2" s="1"/>
  <c r="N302" i="2" s="1"/>
  <c r="L301" i="2"/>
  <c r="M301" i="2" s="1"/>
  <c r="N301" i="2" s="1"/>
  <c r="L300" i="2"/>
  <c r="M300" i="2" s="1"/>
  <c r="N300" i="2" s="1"/>
  <c r="L299" i="2"/>
  <c r="M299" i="2" s="1"/>
  <c r="N299" i="2" s="1"/>
  <c r="L298" i="2"/>
  <c r="M298" i="2" s="1"/>
  <c r="N298" i="2" s="1"/>
  <c r="L297" i="2"/>
  <c r="M297" i="2" s="1"/>
  <c r="N297" i="2" s="1"/>
  <c r="L296" i="2"/>
  <c r="M296" i="2" s="1"/>
  <c r="N296" i="2" s="1"/>
  <c r="L295" i="2"/>
  <c r="M295" i="2" s="1"/>
  <c r="N295" i="2" s="1"/>
  <c r="L294" i="2"/>
  <c r="M294" i="2" s="1"/>
  <c r="N294" i="2" s="1"/>
  <c r="L293" i="2"/>
  <c r="M293" i="2" s="1"/>
  <c r="N293" i="2" s="1"/>
  <c r="L292" i="2"/>
  <c r="M292" i="2" s="1"/>
  <c r="N292" i="2" s="1"/>
  <c r="L291" i="2"/>
  <c r="M291" i="2" s="1"/>
  <c r="N291" i="2" s="1"/>
  <c r="L290" i="2"/>
  <c r="M290" i="2" s="1"/>
  <c r="N290" i="2" s="1"/>
  <c r="L289" i="2"/>
  <c r="M289" i="2" s="1"/>
  <c r="N289" i="2" s="1"/>
  <c r="L288" i="2"/>
  <c r="M288" i="2" s="1"/>
  <c r="N288" i="2" s="1"/>
  <c r="L287" i="2"/>
  <c r="M287" i="2" s="1"/>
  <c r="N287" i="2" s="1"/>
  <c r="L286" i="2"/>
  <c r="M286" i="2" s="1"/>
  <c r="N286" i="2" s="1"/>
  <c r="L285" i="2"/>
  <c r="M285" i="2" s="1"/>
  <c r="N285" i="2" s="1"/>
  <c r="L284" i="2"/>
  <c r="M284" i="2" s="1"/>
  <c r="N284" i="2" s="1"/>
  <c r="L283" i="2"/>
  <c r="M283" i="2" s="1"/>
  <c r="N283" i="2" s="1"/>
  <c r="L282" i="2"/>
  <c r="M282" i="2" s="1"/>
  <c r="N282" i="2" s="1"/>
  <c r="L281" i="2"/>
  <c r="M281" i="2" s="1"/>
  <c r="N281" i="2" s="1"/>
  <c r="L280" i="2"/>
  <c r="M280" i="2" s="1"/>
  <c r="N280" i="2" s="1"/>
  <c r="L279" i="2"/>
  <c r="M279" i="2" s="1"/>
  <c r="N279" i="2" s="1"/>
  <c r="L278" i="2"/>
  <c r="M278" i="2" s="1"/>
  <c r="N278" i="2" s="1"/>
  <c r="L277" i="2"/>
  <c r="M277" i="2" s="1"/>
  <c r="N277" i="2" s="1"/>
  <c r="L276" i="2"/>
  <c r="M276" i="2" s="1"/>
  <c r="N276" i="2" s="1"/>
  <c r="L275" i="2"/>
  <c r="M275" i="2" s="1"/>
  <c r="N275" i="2" s="1"/>
  <c r="L274" i="2"/>
  <c r="M274" i="2" s="1"/>
  <c r="N274" i="2" s="1"/>
  <c r="L273" i="2"/>
  <c r="M273" i="2" s="1"/>
  <c r="N273" i="2" s="1"/>
  <c r="L272" i="2"/>
  <c r="M272" i="2" s="1"/>
  <c r="N272" i="2" s="1"/>
  <c r="L271" i="2"/>
  <c r="M271" i="2" s="1"/>
  <c r="N271" i="2" s="1"/>
  <c r="L270" i="2"/>
  <c r="M270" i="2" s="1"/>
  <c r="N270" i="2" s="1"/>
  <c r="L269" i="2"/>
  <c r="M269" i="2" s="1"/>
  <c r="N269" i="2" s="1"/>
  <c r="L268" i="2"/>
  <c r="M268" i="2" s="1"/>
  <c r="N268" i="2" s="1"/>
  <c r="L267" i="2"/>
  <c r="M267" i="2" s="1"/>
  <c r="N267" i="2" s="1"/>
  <c r="L266" i="2"/>
  <c r="M266" i="2" s="1"/>
  <c r="N266" i="2" s="1"/>
  <c r="L265" i="2"/>
  <c r="M265" i="2" s="1"/>
  <c r="N265" i="2" s="1"/>
  <c r="L264" i="2"/>
  <c r="M264" i="2" s="1"/>
  <c r="N264" i="2" s="1"/>
  <c r="L263" i="2"/>
  <c r="M263" i="2" s="1"/>
  <c r="N263" i="2" s="1"/>
  <c r="L262" i="2"/>
  <c r="M262" i="2" s="1"/>
  <c r="N262" i="2" s="1"/>
  <c r="L261" i="2"/>
  <c r="M261" i="2" s="1"/>
  <c r="N261" i="2" s="1"/>
  <c r="L260" i="2"/>
  <c r="M260" i="2" s="1"/>
  <c r="N260" i="2" s="1"/>
  <c r="L259" i="2"/>
  <c r="M259" i="2" s="1"/>
  <c r="N259" i="2" s="1"/>
  <c r="L258" i="2"/>
  <c r="M258" i="2" s="1"/>
  <c r="N258" i="2" s="1"/>
  <c r="L257" i="2"/>
  <c r="M257" i="2" s="1"/>
  <c r="N257" i="2" s="1"/>
  <c r="L256" i="2"/>
  <c r="M256" i="2" s="1"/>
  <c r="N256" i="2" s="1"/>
  <c r="L255" i="2"/>
  <c r="M255" i="2" s="1"/>
  <c r="N255" i="2" s="1"/>
  <c r="L254" i="2"/>
  <c r="M254" i="2" s="1"/>
  <c r="N254" i="2" s="1"/>
  <c r="L253" i="2"/>
  <c r="M253" i="2" s="1"/>
  <c r="N253" i="2" s="1"/>
  <c r="L252" i="2"/>
  <c r="M252" i="2" s="1"/>
  <c r="N252" i="2" s="1"/>
  <c r="L251" i="2"/>
  <c r="M251" i="2" s="1"/>
  <c r="N251" i="2" s="1"/>
  <c r="L250" i="2"/>
  <c r="M250" i="2" s="1"/>
  <c r="N250" i="2" s="1"/>
  <c r="L249" i="2"/>
  <c r="M249" i="2" s="1"/>
  <c r="N249" i="2" s="1"/>
  <c r="L248" i="2"/>
  <c r="M248" i="2" s="1"/>
  <c r="N248" i="2" s="1"/>
  <c r="L247" i="2"/>
  <c r="M247" i="2" s="1"/>
  <c r="N247" i="2" s="1"/>
  <c r="L246" i="2"/>
  <c r="M246" i="2" s="1"/>
  <c r="N246" i="2" s="1"/>
  <c r="L245" i="2"/>
  <c r="M245" i="2" s="1"/>
  <c r="N245" i="2" s="1"/>
  <c r="L244" i="2"/>
  <c r="M244" i="2" s="1"/>
  <c r="N244" i="2" s="1"/>
  <c r="L243" i="2"/>
  <c r="M243" i="2" s="1"/>
  <c r="N243" i="2" s="1"/>
  <c r="L242" i="2"/>
  <c r="M242" i="2" s="1"/>
  <c r="N242" i="2" s="1"/>
  <c r="L241" i="2"/>
  <c r="M241" i="2" s="1"/>
  <c r="N241" i="2" s="1"/>
  <c r="L240" i="2"/>
  <c r="M240" i="2" s="1"/>
  <c r="N240" i="2" s="1"/>
  <c r="L239" i="2"/>
  <c r="M239" i="2" s="1"/>
  <c r="N239" i="2" s="1"/>
  <c r="L238" i="2"/>
  <c r="M238" i="2" s="1"/>
  <c r="N238" i="2" s="1"/>
  <c r="L237" i="2"/>
  <c r="M237" i="2" s="1"/>
  <c r="N237" i="2" s="1"/>
  <c r="L412" i="2"/>
  <c r="M412" i="2" s="1"/>
  <c r="N412" i="2" s="1"/>
  <c r="K413" i="2"/>
  <c r="I111" i="2"/>
  <c r="I110" i="2"/>
  <c r="I109" i="2"/>
  <c r="I108" i="2"/>
  <c r="I107" i="2"/>
  <c r="I106" i="2"/>
  <c r="I105" i="2"/>
  <c r="L109" i="2"/>
  <c r="M109" i="2" s="1"/>
  <c r="N109" i="2" s="1"/>
  <c r="L108" i="2"/>
  <c r="M108" i="2" s="1"/>
  <c r="N108" i="2" s="1"/>
  <c r="L107" i="2"/>
  <c r="M107" i="2" s="1"/>
  <c r="N107" i="2" s="1"/>
  <c r="L106" i="2"/>
  <c r="M106" i="2" s="1"/>
  <c r="N106" i="2" s="1"/>
  <c r="K93" i="2"/>
  <c r="K95" i="2" s="1"/>
  <c r="L94" i="2"/>
  <c r="M94" i="2" s="1"/>
  <c r="N94" i="2" s="1"/>
  <c r="K785" i="2"/>
  <c r="K790" i="2"/>
  <c r="K796" i="2"/>
  <c r="N790" i="2"/>
  <c r="N785" i="2"/>
  <c r="M785" i="2"/>
  <c r="L785" i="2"/>
  <c r="M1028" i="2"/>
  <c r="K1028" i="2"/>
  <c r="K1023" i="2"/>
  <c r="K1010" i="2"/>
  <c r="K994" i="2"/>
  <c r="K988" i="2"/>
  <c r="N969" i="2"/>
  <c r="M969" i="2"/>
  <c r="K969" i="2"/>
  <c r="N964" i="2"/>
  <c r="K964" i="2"/>
  <c r="K956" i="2"/>
  <c r="K949" i="2"/>
  <c r="K941" i="2"/>
  <c r="K917" i="2"/>
  <c r="K903" i="2"/>
  <c r="M895" i="2"/>
  <c r="K895" i="2"/>
  <c r="N888" i="2"/>
  <c r="M888" i="2"/>
  <c r="K888" i="2"/>
  <c r="K876" i="2"/>
  <c r="K831" i="2"/>
  <c r="K803" i="2"/>
  <c r="K768" i="2"/>
  <c r="K754" i="2"/>
  <c r="K734" i="2"/>
  <c r="K699" i="2"/>
  <c r="K694" i="2"/>
  <c r="K683" i="2"/>
  <c r="K661" i="2"/>
  <c r="K645" i="2"/>
  <c r="K636" i="2"/>
  <c r="K623" i="2"/>
  <c r="K609" i="2"/>
  <c r="K588" i="2"/>
  <c r="K578" i="2"/>
  <c r="M636" i="2"/>
  <c r="N661" i="2"/>
  <c r="M661" i="2"/>
  <c r="K674" i="2"/>
  <c r="N723" i="2"/>
  <c r="M723" i="2"/>
  <c r="K723" i="2"/>
  <c r="K1038" i="2"/>
  <c r="N1034" i="2"/>
  <c r="L1034" i="2"/>
  <c r="K1034" i="2"/>
  <c r="K1031" i="2"/>
  <c r="K1013" i="2"/>
  <c r="N1003" i="2"/>
  <c r="L1003" i="2"/>
  <c r="K1003" i="2"/>
  <c r="K1000" i="2"/>
  <c r="K997" i="2"/>
  <c r="N975" i="2"/>
  <c r="M975" i="2"/>
  <c r="L975" i="2"/>
  <c r="K975" i="2"/>
  <c r="N972" i="2"/>
  <c r="M972" i="2"/>
  <c r="K972" i="2"/>
  <c r="N959" i="2"/>
  <c r="M959" i="2"/>
  <c r="K959" i="2"/>
  <c r="N944" i="2"/>
  <c r="M944" i="2"/>
  <c r="K944" i="2"/>
  <c r="N923" i="2"/>
  <c r="M923" i="2"/>
  <c r="K923" i="2"/>
  <c r="N920" i="2"/>
  <c r="M920" i="2"/>
  <c r="L920" i="2"/>
  <c r="K920" i="2"/>
  <c r="K909" i="2"/>
  <c r="M879" i="2"/>
  <c r="L879" i="2"/>
  <c r="K879" i="2"/>
  <c r="N869" i="2"/>
  <c r="M869" i="2"/>
  <c r="L869" i="2"/>
  <c r="K869" i="2"/>
  <c r="N845" i="2"/>
  <c r="M845" i="2"/>
  <c r="L845" i="2"/>
  <c r="K845" i="2"/>
  <c r="N842" i="2"/>
  <c r="M842" i="2"/>
  <c r="K842" i="2"/>
  <c r="K809" i="2"/>
  <c r="K806" i="2"/>
  <c r="K737" i="2"/>
  <c r="N708" i="2"/>
  <c r="M708" i="2"/>
  <c r="L708" i="2"/>
  <c r="K708" i="2"/>
  <c r="K689" i="2"/>
  <c r="K670" i="2"/>
  <c r="K664" i="2"/>
  <c r="K657" i="2"/>
  <c r="N654" i="2"/>
  <c r="M654" i="2"/>
  <c r="K654" i="2"/>
  <c r="K651" i="2"/>
  <c r="K648" i="2"/>
  <c r="N639" i="2"/>
  <c r="M639" i="2"/>
  <c r="L639" i="2"/>
  <c r="K639" i="2"/>
  <c r="N632" i="2"/>
  <c r="M632" i="2"/>
  <c r="L632" i="2"/>
  <c r="K632" i="2"/>
  <c r="N626" i="2"/>
  <c r="L626" i="2"/>
  <c r="K626" i="2"/>
  <c r="K594" i="2"/>
  <c r="K591" i="2"/>
  <c r="K570" i="2"/>
  <c r="K475" i="2"/>
  <c r="N472" i="2"/>
  <c r="M472" i="2"/>
  <c r="L472" i="2"/>
  <c r="K472" i="2"/>
  <c r="K469" i="2"/>
  <c r="N460" i="2"/>
  <c r="M460" i="2"/>
  <c r="K460" i="2"/>
  <c r="N450" i="2"/>
  <c r="M450" i="2"/>
  <c r="L450" i="2"/>
  <c r="K450" i="2"/>
  <c r="K447" i="2"/>
  <c r="K435" i="2"/>
  <c r="K423" i="2"/>
  <c r="K416" i="2"/>
  <c r="M228" i="2"/>
  <c r="K228" i="2"/>
  <c r="K224" i="2"/>
  <c r="K208" i="2"/>
  <c r="K200" i="2"/>
  <c r="N193" i="2"/>
  <c r="K193" i="2"/>
  <c r="N189" i="2"/>
  <c r="M189" i="2"/>
  <c r="L189" i="2"/>
  <c r="K189" i="2"/>
  <c r="N183" i="2"/>
  <c r="M183" i="2"/>
  <c r="L183" i="2"/>
  <c r="K183" i="2"/>
  <c r="K171" i="2"/>
  <c r="K157" i="2"/>
  <c r="K153" i="2"/>
  <c r="M664" i="2" l="1"/>
  <c r="N144" i="2"/>
  <c r="M876" i="2"/>
  <c r="M444" i="2"/>
  <c r="N839" i="2"/>
  <c r="N876" i="2"/>
  <c r="N903" i="2"/>
  <c r="N180" i="2"/>
  <c r="N423" i="2"/>
  <c r="N754" i="2"/>
  <c r="N941" i="2"/>
  <c r="M714" i="2"/>
  <c r="M734" i="2"/>
  <c r="M781" i="2"/>
  <c r="M917" i="2"/>
  <c r="M866" i="2"/>
  <c r="M149" i="2"/>
  <c r="N694" i="2"/>
  <c r="N781" i="2"/>
  <c r="N200" i="2"/>
  <c r="N714" i="2"/>
  <c r="M200" i="2"/>
  <c r="M423" i="2"/>
  <c r="M674" i="2"/>
  <c r="L719" i="2"/>
  <c r="L796" i="2"/>
  <c r="N895" i="2"/>
  <c r="M413" i="2"/>
  <c r="L664" i="2"/>
  <c r="L964" i="2"/>
  <c r="M994" i="2"/>
  <c r="N994" i="2"/>
  <c r="N734" i="2"/>
  <c r="N444" i="2"/>
  <c r="N149" i="2"/>
  <c r="M850" i="2"/>
  <c r="N917" i="2"/>
  <c r="N636" i="2"/>
  <c r="N413" i="2"/>
  <c r="N202" i="2"/>
  <c r="N208" i="2" s="1"/>
  <c r="M208" i="2"/>
  <c r="M134" i="2"/>
  <c r="N134" i="2" s="1"/>
  <c r="L140" i="2"/>
  <c r="M193" i="2"/>
  <c r="L444" i="2"/>
  <c r="M578" i="2"/>
  <c r="M588" i="2"/>
  <c r="M602" i="2"/>
  <c r="M626" i="2"/>
  <c r="M1003" i="2"/>
  <c r="M1034" i="2"/>
  <c r="M1038" i="2"/>
  <c r="L714" i="2"/>
  <c r="M719" i="2"/>
  <c r="M754" i="2"/>
  <c r="M796" i="2"/>
  <c r="M839" i="2"/>
  <c r="M903" i="2"/>
  <c r="M941" i="2"/>
  <c r="M964" i="2"/>
  <c r="M988" i="2"/>
  <c r="M790" i="2"/>
  <c r="M1023" i="2"/>
  <c r="L657" i="2"/>
  <c r="M656" i="2"/>
  <c r="L809" i="2"/>
  <c r="M808" i="2"/>
  <c r="L1013" i="2"/>
  <c r="M1012" i="2"/>
  <c r="L416" i="2"/>
  <c r="M415" i="2"/>
  <c r="L1000" i="2"/>
  <c r="M999" i="2"/>
  <c r="L1010" i="2"/>
  <c r="M1006" i="2"/>
  <c r="L806" i="2"/>
  <c r="M805" i="2"/>
  <c r="L909" i="2"/>
  <c r="M908" i="2"/>
  <c r="L997" i="2"/>
  <c r="M996" i="2"/>
  <c r="M694" i="2"/>
  <c r="M180" i="2"/>
  <c r="L670" i="2"/>
  <c r="M669" i="2"/>
  <c r="L1031" i="2"/>
  <c r="M1030" i="2"/>
  <c r="L475" i="2"/>
  <c r="M474" i="2"/>
  <c r="L591" i="2"/>
  <c r="M590" i="2"/>
  <c r="L648" i="2"/>
  <c r="M647" i="2"/>
  <c r="L689" i="2"/>
  <c r="M688" i="2"/>
  <c r="L629" i="2"/>
  <c r="M628" i="2"/>
  <c r="L988" i="2"/>
  <c r="L674" i="2"/>
  <c r="L723" i="2"/>
  <c r="L193" i="2"/>
  <c r="L895" i="2"/>
  <c r="L149" i="2"/>
  <c r="L790" i="2"/>
  <c r="L1038" i="2"/>
  <c r="L850" i="2"/>
  <c r="L917" i="2"/>
  <c r="L228" i="2"/>
  <c r="L1023" i="2"/>
  <c r="L636" i="2"/>
  <c r="L578" i="2"/>
  <c r="L588" i="2"/>
  <c r="L876" i="2"/>
  <c r="L754" i="2"/>
  <c r="L941" i="2"/>
  <c r="L969" i="2"/>
  <c r="L1028" i="2"/>
  <c r="L180" i="2"/>
  <c r="L208" i="2"/>
  <c r="L423" i="2"/>
  <c r="L994" i="2"/>
  <c r="L460" i="2"/>
  <c r="L413" i="2"/>
  <c r="L839" i="2"/>
  <c r="L888" i="2"/>
  <c r="L903" i="2"/>
  <c r="L144" i="2"/>
  <c r="L694" i="2"/>
  <c r="L734" i="2"/>
  <c r="L781" i="2"/>
  <c r="L200" i="2"/>
  <c r="L602" i="2"/>
  <c r="L866" i="2"/>
  <c r="L235" i="2"/>
  <c r="L432" i="2"/>
  <c r="M432" i="2" s="1"/>
  <c r="N432" i="2" s="1"/>
  <c r="L431" i="2"/>
  <c r="M431" i="2" s="1"/>
  <c r="N431" i="2" s="1"/>
  <c r="L430" i="2"/>
  <c r="M430" i="2" s="1"/>
  <c r="N430" i="2" s="1"/>
  <c r="L429" i="2"/>
  <c r="M429" i="2" s="1"/>
  <c r="N429" i="2" s="1"/>
  <c r="L428" i="2"/>
  <c r="M428" i="2" s="1"/>
  <c r="N428" i="2" s="1"/>
  <c r="L427" i="2"/>
  <c r="M427" i="2" s="1"/>
  <c r="N427" i="2" s="1"/>
  <c r="L426" i="2"/>
  <c r="M426" i="2" s="1"/>
  <c r="N426" i="2" s="1"/>
  <c r="L425" i="2"/>
  <c r="M425" i="2" s="1"/>
  <c r="N425" i="2" s="1"/>
  <c r="N157" i="2"/>
  <c r="M157" i="2"/>
  <c r="L157" i="2"/>
  <c r="N153" i="2"/>
  <c r="M153" i="2"/>
  <c r="L153" i="2"/>
  <c r="N218" i="2"/>
  <c r="M218" i="2"/>
  <c r="L218" i="2"/>
  <c r="L955" i="2"/>
  <c r="M955" i="2" s="1"/>
  <c r="N955" i="2" s="1"/>
  <c r="L954" i="2"/>
  <c r="M954" i="2" s="1"/>
  <c r="N954" i="2" s="1"/>
  <c r="L953" i="2"/>
  <c r="M953" i="2" s="1"/>
  <c r="N953" i="2" s="1"/>
  <c r="L952" i="2"/>
  <c r="M952" i="2" s="1"/>
  <c r="N952" i="2" s="1"/>
  <c r="L951" i="2"/>
  <c r="M951" i="2" s="1"/>
  <c r="N951" i="2" s="1"/>
  <c r="L650" i="2"/>
  <c r="N594" i="2"/>
  <c r="M594" i="2"/>
  <c r="L594" i="2"/>
  <c r="N605" i="2"/>
  <c r="M605" i="2"/>
  <c r="L605" i="2"/>
  <c r="K605" i="2"/>
  <c r="L608" i="2"/>
  <c r="M608" i="2" s="1"/>
  <c r="N608" i="2" s="1"/>
  <c r="L607" i="2"/>
  <c r="M607" i="2" s="1"/>
  <c r="L223" i="2"/>
  <c r="M223" i="2" s="1"/>
  <c r="N223" i="2" s="1"/>
  <c r="L222" i="2"/>
  <c r="M222" i="2" s="1"/>
  <c r="N222" i="2" s="1"/>
  <c r="L221" i="2"/>
  <c r="M221" i="2" s="1"/>
  <c r="N221" i="2" s="1"/>
  <c r="L220" i="2"/>
  <c r="M220" i="2" s="1"/>
  <c r="N220" i="2" s="1"/>
  <c r="K186" i="2"/>
  <c r="L185" i="2"/>
  <c r="L685" i="2"/>
  <c r="M685" i="2" s="1"/>
  <c r="N685" i="2" s="1"/>
  <c r="N686" i="2" s="1"/>
  <c r="K686" i="2"/>
  <c r="L666" i="2"/>
  <c r="M666" i="2" s="1"/>
  <c r="N666" i="2" s="1"/>
  <c r="N667" i="2" s="1"/>
  <c r="K667" i="2"/>
  <c r="L644" i="2"/>
  <c r="M644" i="2" s="1"/>
  <c r="N644" i="2" s="1"/>
  <c r="L643" i="2"/>
  <c r="M643" i="2" s="1"/>
  <c r="N643" i="2" s="1"/>
  <c r="L642" i="2"/>
  <c r="M642" i="2" s="1"/>
  <c r="N642" i="2" s="1"/>
  <c r="L641" i="2"/>
  <c r="M641" i="2" s="1"/>
  <c r="L979" i="2"/>
  <c r="M979" i="2" s="1"/>
  <c r="N979" i="2" s="1"/>
  <c r="L978" i="2"/>
  <c r="M978" i="2" s="1"/>
  <c r="N978" i="2" s="1"/>
  <c r="L977" i="2"/>
  <c r="M977" i="2" s="1"/>
  <c r="N977" i="2" s="1"/>
  <c r="K980" i="2"/>
  <c r="N906" i="2"/>
  <c r="M906" i="2"/>
  <c r="L906" i="2"/>
  <c r="K906" i="2"/>
  <c r="L801" i="2"/>
  <c r="M801" i="2" s="1"/>
  <c r="N801" i="2" s="1"/>
  <c r="L800" i="2"/>
  <c r="M800" i="2" s="1"/>
  <c r="N800" i="2" s="1"/>
  <c r="L799" i="2"/>
  <c r="M799" i="2" s="1"/>
  <c r="N799" i="2" s="1"/>
  <c r="L798" i="2"/>
  <c r="M798" i="2" s="1"/>
  <c r="N798" i="2" s="1"/>
  <c r="L681" i="2"/>
  <c r="M681" i="2" s="1"/>
  <c r="N681" i="2" s="1"/>
  <c r="L680" i="2"/>
  <c r="M680" i="2" s="1"/>
  <c r="N680" i="2" s="1"/>
  <c r="L679" i="2"/>
  <c r="M679" i="2" s="1"/>
  <c r="N679" i="2" s="1"/>
  <c r="L678" i="2"/>
  <c r="M678" i="2" s="1"/>
  <c r="N678" i="2" s="1"/>
  <c r="L677" i="2"/>
  <c r="M677" i="2" s="1"/>
  <c r="N677" i="2" s="1"/>
  <c r="L676" i="2"/>
  <c r="M676" i="2" s="1"/>
  <c r="N676" i="2" s="1"/>
  <c r="L622" i="2"/>
  <c r="M622" i="2" s="1"/>
  <c r="N622" i="2" s="1"/>
  <c r="L621" i="2"/>
  <c r="M621" i="2" s="1"/>
  <c r="N621" i="2" s="1"/>
  <c r="L620" i="2"/>
  <c r="M620" i="2" s="1"/>
  <c r="N620" i="2" s="1"/>
  <c r="L619" i="2"/>
  <c r="M619" i="2" s="1"/>
  <c r="N619" i="2" s="1"/>
  <c r="L618" i="2"/>
  <c r="M618" i="2" s="1"/>
  <c r="N618" i="2" s="1"/>
  <c r="L617" i="2"/>
  <c r="M617" i="2" s="1"/>
  <c r="N617" i="2" s="1"/>
  <c r="L616" i="2"/>
  <c r="M616" i="2" s="1"/>
  <c r="N616" i="2" s="1"/>
  <c r="L615" i="2"/>
  <c r="M615" i="2" s="1"/>
  <c r="N615" i="2" s="1"/>
  <c r="L614" i="2"/>
  <c r="M614" i="2" s="1"/>
  <c r="N614" i="2" s="1"/>
  <c r="L466" i="2"/>
  <c r="M466" i="2" s="1"/>
  <c r="N466" i="2" s="1"/>
  <c r="L465" i="2"/>
  <c r="M465" i="2" s="1"/>
  <c r="N465" i="2" s="1"/>
  <c r="L464" i="2"/>
  <c r="M464" i="2" s="1"/>
  <c r="N464" i="2" s="1"/>
  <c r="L463" i="2"/>
  <c r="M463" i="2" s="1"/>
  <c r="N463" i="2" s="1"/>
  <c r="L462" i="2"/>
  <c r="M462" i="2" s="1"/>
  <c r="N462" i="2" s="1"/>
  <c r="L828" i="2"/>
  <c r="M828" i="2" s="1"/>
  <c r="N828" i="2" s="1"/>
  <c r="L827" i="2"/>
  <c r="M827" i="2" s="1"/>
  <c r="N827" i="2" s="1"/>
  <c r="L826" i="2"/>
  <c r="M826" i="2" s="1"/>
  <c r="N826" i="2" s="1"/>
  <c r="L825" i="2"/>
  <c r="M825" i="2" s="1"/>
  <c r="N825" i="2" s="1"/>
  <c r="L824" i="2"/>
  <c r="M824" i="2" s="1"/>
  <c r="N824" i="2" s="1"/>
  <c r="L823" i="2"/>
  <c r="M823" i="2" s="1"/>
  <c r="N823" i="2" s="1"/>
  <c r="L822" i="2"/>
  <c r="M822" i="2" s="1"/>
  <c r="N822" i="2" s="1"/>
  <c r="L821" i="2"/>
  <c r="M821" i="2" s="1"/>
  <c r="N821" i="2" s="1"/>
  <c r="L820" i="2"/>
  <c r="M820" i="2" s="1"/>
  <c r="N820" i="2" s="1"/>
  <c r="L819" i="2"/>
  <c r="M819" i="2" s="1"/>
  <c r="N819" i="2" s="1"/>
  <c r="L818" i="2"/>
  <c r="M818" i="2" s="1"/>
  <c r="N818" i="2" s="1"/>
  <c r="L817" i="2"/>
  <c r="M817" i="2" s="1"/>
  <c r="N817" i="2" s="1"/>
  <c r="L816" i="2"/>
  <c r="M816" i="2" s="1"/>
  <c r="N816" i="2" s="1"/>
  <c r="L815" i="2"/>
  <c r="M815" i="2" s="1"/>
  <c r="N815" i="2" s="1"/>
  <c r="L814" i="2"/>
  <c r="M814" i="2" s="1"/>
  <c r="N814" i="2" s="1"/>
  <c r="L813" i="2"/>
  <c r="M813" i="2" s="1"/>
  <c r="N813" i="2" s="1"/>
  <c r="L812" i="2"/>
  <c r="M812" i="2" s="1"/>
  <c r="N812" i="2" s="1"/>
  <c r="L811" i="2"/>
  <c r="M811" i="2" s="1"/>
  <c r="N811" i="2" s="1"/>
  <c r="L697" i="2"/>
  <c r="M697" i="2" s="1"/>
  <c r="N697" i="2" s="1"/>
  <c r="L698" i="2"/>
  <c r="M698" i="2" s="1"/>
  <c r="N698" i="2" s="1"/>
  <c r="L696" i="2"/>
  <c r="M696" i="2" s="1"/>
  <c r="N696" i="2" s="1"/>
  <c r="L948" i="2"/>
  <c r="M948" i="2" s="1"/>
  <c r="N948" i="2" s="1"/>
  <c r="N949" i="2" s="1"/>
  <c r="N447" i="2"/>
  <c r="M447" i="2"/>
  <c r="L447" i="2"/>
  <c r="L736" i="2"/>
  <c r="L477" i="2"/>
  <c r="M477" i="2" s="1"/>
  <c r="N477" i="2" s="1"/>
  <c r="L478" i="2"/>
  <c r="M478" i="2" s="1"/>
  <c r="N478" i="2" s="1"/>
  <c r="L479" i="2"/>
  <c r="M479" i="2" s="1"/>
  <c r="N479" i="2" s="1"/>
  <c r="L480" i="2"/>
  <c r="M480" i="2" s="1"/>
  <c r="N480" i="2" s="1"/>
  <c r="L481" i="2"/>
  <c r="M481" i="2" s="1"/>
  <c r="N481" i="2" s="1"/>
  <c r="L482" i="2"/>
  <c r="M482" i="2" s="1"/>
  <c r="N482" i="2" s="1"/>
  <c r="L483" i="2"/>
  <c r="M483" i="2" s="1"/>
  <c r="N483" i="2" s="1"/>
  <c r="L484" i="2"/>
  <c r="M484" i="2" s="1"/>
  <c r="N484" i="2" s="1"/>
  <c r="L485" i="2"/>
  <c r="M485" i="2" s="1"/>
  <c r="N485" i="2" s="1"/>
  <c r="L486" i="2"/>
  <c r="M486" i="2" s="1"/>
  <c r="N486" i="2" s="1"/>
  <c r="L487" i="2"/>
  <c r="M487" i="2" s="1"/>
  <c r="N487" i="2" s="1"/>
  <c r="L488" i="2"/>
  <c r="M488" i="2" s="1"/>
  <c r="N488" i="2" s="1"/>
  <c r="L489" i="2"/>
  <c r="M489" i="2" s="1"/>
  <c r="N489" i="2" s="1"/>
  <c r="L490" i="2"/>
  <c r="M490" i="2" s="1"/>
  <c r="N490" i="2" s="1"/>
  <c r="L491" i="2"/>
  <c r="M491" i="2" s="1"/>
  <c r="N491" i="2" s="1"/>
  <c r="L492" i="2"/>
  <c r="M492" i="2" s="1"/>
  <c r="N492" i="2" s="1"/>
  <c r="L493" i="2"/>
  <c r="M493" i="2" s="1"/>
  <c r="N493" i="2" s="1"/>
  <c r="L494" i="2"/>
  <c r="M494" i="2" s="1"/>
  <c r="N494" i="2" s="1"/>
  <c r="L495" i="2"/>
  <c r="M495" i="2" s="1"/>
  <c r="N495" i="2" s="1"/>
  <c r="L496" i="2"/>
  <c r="M496" i="2" s="1"/>
  <c r="N496" i="2" s="1"/>
  <c r="L497" i="2"/>
  <c r="M497" i="2" s="1"/>
  <c r="N497" i="2" s="1"/>
  <c r="L498" i="2"/>
  <c r="M498" i="2" s="1"/>
  <c r="N498" i="2" s="1"/>
  <c r="L499" i="2"/>
  <c r="M499" i="2" s="1"/>
  <c r="N499" i="2" s="1"/>
  <c r="L500" i="2"/>
  <c r="M500" i="2" s="1"/>
  <c r="N500" i="2" s="1"/>
  <c r="L501" i="2"/>
  <c r="M501" i="2" s="1"/>
  <c r="N501" i="2" s="1"/>
  <c r="L502" i="2"/>
  <c r="M502" i="2" s="1"/>
  <c r="N502" i="2" s="1"/>
  <c r="L503" i="2"/>
  <c r="M503" i="2" s="1"/>
  <c r="N503" i="2" s="1"/>
  <c r="L504" i="2"/>
  <c r="M504" i="2" s="1"/>
  <c r="N504" i="2" s="1"/>
  <c r="L505" i="2"/>
  <c r="M505" i="2" s="1"/>
  <c r="N505" i="2" s="1"/>
  <c r="L506" i="2"/>
  <c r="M506" i="2" s="1"/>
  <c r="N506" i="2" s="1"/>
  <c r="L507" i="2"/>
  <c r="M507" i="2" s="1"/>
  <c r="N507" i="2" s="1"/>
  <c r="L508" i="2"/>
  <c r="M508" i="2" s="1"/>
  <c r="N508" i="2" s="1"/>
  <c r="L509" i="2"/>
  <c r="M509" i="2" s="1"/>
  <c r="N509" i="2" s="1"/>
  <c r="L510" i="2"/>
  <c r="M510" i="2" s="1"/>
  <c r="N510" i="2" s="1"/>
  <c r="L511" i="2"/>
  <c r="M511" i="2" s="1"/>
  <c r="N511" i="2" s="1"/>
  <c r="L512" i="2"/>
  <c r="M512" i="2" s="1"/>
  <c r="N512" i="2" s="1"/>
  <c r="L513" i="2"/>
  <c r="M513" i="2" s="1"/>
  <c r="N513" i="2" s="1"/>
  <c r="L514" i="2"/>
  <c r="M514" i="2" s="1"/>
  <c r="N514" i="2" s="1"/>
  <c r="L515" i="2"/>
  <c r="M515" i="2" s="1"/>
  <c r="N515" i="2" s="1"/>
  <c r="L516" i="2"/>
  <c r="M516" i="2" s="1"/>
  <c r="N516" i="2" s="1"/>
  <c r="L517" i="2"/>
  <c r="M517" i="2" s="1"/>
  <c r="N517" i="2" s="1"/>
  <c r="L518" i="2"/>
  <c r="M518" i="2" s="1"/>
  <c r="N518" i="2" s="1"/>
  <c r="L519" i="2"/>
  <c r="M519" i="2" s="1"/>
  <c r="N519" i="2" s="1"/>
  <c r="L520" i="2"/>
  <c r="M520" i="2" s="1"/>
  <c r="N520" i="2" s="1"/>
  <c r="L521" i="2"/>
  <c r="M521" i="2" s="1"/>
  <c r="N521" i="2" s="1"/>
  <c r="L522" i="2"/>
  <c r="M522" i="2" s="1"/>
  <c r="N522" i="2" s="1"/>
  <c r="L523" i="2"/>
  <c r="M523" i="2" s="1"/>
  <c r="N523" i="2" s="1"/>
  <c r="L524" i="2"/>
  <c r="M524" i="2" s="1"/>
  <c r="N524" i="2" s="1"/>
  <c r="L525" i="2"/>
  <c r="M525" i="2" s="1"/>
  <c r="N525" i="2" s="1"/>
  <c r="L526" i="2"/>
  <c r="M526" i="2" s="1"/>
  <c r="N526" i="2" s="1"/>
  <c r="L527" i="2"/>
  <c r="M527" i="2" s="1"/>
  <c r="N527" i="2" s="1"/>
  <c r="L528" i="2"/>
  <c r="M528" i="2" s="1"/>
  <c r="N528" i="2" s="1"/>
  <c r="L529" i="2"/>
  <c r="M529" i="2" s="1"/>
  <c r="N529" i="2" s="1"/>
  <c r="L530" i="2"/>
  <c r="M530" i="2" s="1"/>
  <c r="N530" i="2" s="1"/>
  <c r="L531" i="2"/>
  <c r="M531" i="2" s="1"/>
  <c r="N531" i="2" s="1"/>
  <c r="L532" i="2"/>
  <c r="M532" i="2" s="1"/>
  <c r="N532" i="2" s="1"/>
  <c r="L533" i="2"/>
  <c r="M533" i="2" s="1"/>
  <c r="N533" i="2" s="1"/>
  <c r="L534" i="2"/>
  <c r="M534" i="2" s="1"/>
  <c r="N534" i="2" s="1"/>
  <c r="L535" i="2"/>
  <c r="M535" i="2" s="1"/>
  <c r="N535" i="2" s="1"/>
  <c r="L536" i="2"/>
  <c r="M536" i="2" s="1"/>
  <c r="N536" i="2" s="1"/>
  <c r="L537" i="2"/>
  <c r="M537" i="2" s="1"/>
  <c r="N537" i="2" s="1"/>
  <c r="L538" i="2"/>
  <c r="M538" i="2" s="1"/>
  <c r="N538" i="2" s="1"/>
  <c r="L539" i="2"/>
  <c r="M539" i="2" s="1"/>
  <c r="N539" i="2" s="1"/>
  <c r="L540" i="2"/>
  <c r="M540" i="2" s="1"/>
  <c r="N540" i="2" s="1"/>
  <c r="L541" i="2"/>
  <c r="M541" i="2" s="1"/>
  <c r="N541" i="2" s="1"/>
  <c r="L542" i="2"/>
  <c r="M542" i="2" s="1"/>
  <c r="N542" i="2" s="1"/>
  <c r="L543" i="2"/>
  <c r="M543" i="2" s="1"/>
  <c r="N543" i="2" s="1"/>
  <c r="L544" i="2"/>
  <c r="M544" i="2" s="1"/>
  <c r="N544" i="2" s="1"/>
  <c r="L545" i="2"/>
  <c r="M545" i="2" s="1"/>
  <c r="N545" i="2" s="1"/>
  <c r="L546" i="2"/>
  <c r="M546" i="2" s="1"/>
  <c r="N546" i="2" s="1"/>
  <c r="L547" i="2"/>
  <c r="M547" i="2" s="1"/>
  <c r="N547" i="2" s="1"/>
  <c r="L548" i="2"/>
  <c r="M548" i="2" s="1"/>
  <c r="N548" i="2" s="1"/>
  <c r="L549" i="2"/>
  <c r="M549" i="2" s="1"/>
  <c r="N549" i="2" s="1"/>
  <c r="L550" i="2"/>
  <c r="M550" i="2" s="1"/>
  <c r="N550" i="2" s="1"/>
  <c r="L551" i="2"/>
  <c r="M551" i="2" s="1"/>
  <c r="N551" i="2" s="1"/>
  <c r="L552" i="2"/>
  <c r="M552" i="2" s="1"/>
  <c r="N552" i="2" s="1"/>
  <c r="L553" i="2"/>
  <c r="M553" i="2" s="1"/>
  <c r="N553" i="2" s="1"/>
  <c r="L554" i="2"/>
  <c r="M554" i="2" s="1"/>
  <c r="N554" i="2" s="1"/>
  <c r="L555" i="2"/>
  <c r="M555" i="2" s="1"/>
  <c r="N555" i="2" s="1"/>
  <c r="L556" i="2"/>
  <c r="M556" i="2" s="1"/>
  <c r="N556" i="2" s="1"/>
  <c r="L557" i="2"/>
  <c r="M557" i="2" s="1"/>
  <c r="N557" i="2" s="1"/>
  <c r="L568" i="2"/>
  <c r="M568" i="2" s="1"/>
  <c r="N568" i="2" s="1"/>
  <c r="L569" i="2"/>
  <c r="M569" i="2" s="1"/>
  <c r="N569" i="2" s="1"/>
  <c r="Q569" i="2"/>
  <c r="Q568" i="2"/>
  <c r="K612" i="2"/>
  <c r="L611" i="2"/>
  <c r="N140" i="2"/>
  <c r="M140" i="2"/>
  <c r="L132" i="2"/>
  <c r="N768" i="2"/>
  <c r="M768" i="2"/>
  <c r="L768" i="2"/>
  <c r="N171" i="2"/>
  <c r="M171" i="2"/>
  <c r="L171" i="2"/>
  <c r="N132" i="2"/>
  <c r="M132" i="2"/>
  <c r="K132" i="2"/>
  <c r="Q135" i="2"/>
  <c r="Q136" i="2"/>
  <c r="Q137" i="2"/>
  <c r="Q138" i="2"/>
  <c r="Q139" i="2"/>
  <c r="Q142" i="2"/>
  <c r="Q143" i="2"/>
  <c r="Q146" i="2"/>
  <c r="Q147" i="2"/>
  <c r="Q148" i="2"/>
  <c r="Q151" i="2"/>
  <c r="Q152" i="2"/>
  <c r="Q155" i="2"/>
  <c r="Q156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3" i="2"/>
  <c r="Q174" i="2"/>
  <c r="Q175" i="2"/>
  <c r="Q176" i="2"/>
  <c r="Q177" i="2"/>
  <c r="Q182" i="2"/>
  <c r="Q185" i="2"/>
  <c r="Q188" i="2"/>
  <c r="Q191" i="2"/>
  <c r="Q192" i="2"/>
  <c r="Q195" i="2"/>
  <c r="Q196" i="2"/>
  <c r="Q197" i="2"/>
  <c r="Q198" i="2"/>
  <c r="Q199" i="2"/>
  <c r="Q202" i="2"/>
  <c r="Q203" i="2"/>
  <c r="Q204" i="2"/>
  <c r="Q205" i="2"/>
  <c r="Q206" i="2"/>
  <c r="Q207" i="2"/>
  <c r="Q210" i="2"/>
  <c r="Q211" i="2"/>
  <c r="Q212" i="2"/>
  <c r="Q213" i="2"/>
  <c r="Q214" i="2"/>
  <c r="Q215" i="2"/>
  <c r="Q216" i="2"/>
  <c r="Q217" i="2"/>
  <c r="Q220" i="2"/>
  <c r="Q221" i="2"/>
  <c r="Q222" i="2"/>
  <c r="Q223" i="2"/>
  <c r="Q226" i="2"/>
  <c r="Q227" i="2"/>
  <c r="Q230" i="2"/>
  <c r="Q233" i="2"/>
  <c r="Q234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5" i="2"/>
  <c r="Q418" i="2"/>
  <c r="Q419" i="2"/>
  <c r="Q420" i="2"/>
  <c r="Q421" i="2"/>
  <c r="Q422" i="2"/>
  <c r="Q425" i="2"/>
  <c r="Q426" i="2"/>
  <c r="Q427" i="2"/>
  <c r="Q428" i="2"/>
  <c r="Q429" i="2"/>
  <c r="Q430" i="2"/>
  <c r="Q431" i="2"/>
  <c r="Q432" i="2"/>
  <c r="Q433" i="2"/>
  <c r="Q434" i="2"/>
  <c r="Q437" i="2"/>
  <c r="Q438" i="2"/>
  <c r="Q439" i="2"/>
  <c r="Q440" i="2"/>
  <c r="Q441" i="2"/>
  <c r="Q442" i="2"/>
  <c r="Q443" i="2"/>
  <c r="Q446" i="2"/>
  <c r="Q449" i="2"/>
  <c r="Q452" i="2"/>
  <c r="Q453" i="2"/>
  <c r="Q454" i="2"/>
  <c r="Q455" i="2"/>
  <c r="Q456" i="2"/>
  <c r="Q457" i="2"/>
  <c r="Q458" i="2"/>
  <c r="Q459" i="2"/>
  <c r="Q462" i="2"/>
  <c r="Q463" i="2"/>
  <c r="Q464" i="2"/>
  <c r="Q465" i="2"/>
  <c r="Q466" i="2"/>
  <c r="Q467" i="2"/>
  <c r="Q468" i="2"/>
  <c r="Q471" i="2"/>
  <c r="Q474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72" i="2"/>
  <c r="Q573" i="2"/>
  <c r="Q574" i="2"/>
  <c r="Q575" i="2"/>
  <c r="Q576" i="2"/>
  <c r="Q577" i="2"/>
  <c r="Q580" i="2"/>
  <c r="Q581" i="2"/>
  <c r="Q582" i="2"/>
  <c r="Q583" i="2"/>
  <c r="Q584" i="2"/>
  <c r="Q585" i="2"/>
  <c r="Q586" i="2"/>
  <c r="Q587" i="2"/>
  <c r="Q590" i="2"/>
  <c r="Q593" i="2"/>
  <c r="Q596" i="2"/>
  <c r="Q597" i="2"/>
  <c r="Q598" i="2"/>
  <c r="Q599" i="2"/>
  <c r="Q600" i="2"/>
  <c r="Q601" i="2"/>
  <c r="Q604" i="2"/>
  <c r="Q607" i="2"/>
  <c r="Q608" i="2"/>
  <c r="Q611" i="2"/>
  <c r="Q614" i="2"/>
  <c r="Q615" i="2"/>
  <c r="Q616" i="2"/>
  <c r="Q617" i="2"/>
  <c r="Q618" i="2"/>
  <c r="Q619" i="2"/>
  <c r="Q620" i="2"/>
  <c r="Q621" i="2"/>
  <c r="Q622" i="2"/>
  <c r="Q625" i="2"/>
  <c r="Q631" i="2"/>
  <c r="Q634" i="2"/>
  <c r="Q635" i="2"/>
  <c r="Q638" i="2"/>
  <c r="Q641" i="2"/>
  <c r="Q642" i="2"/>
  <c r="Q643" i="2"/>
  <c r="Q644" i="2"/>
  <c r="Q647" i="2"/>
  <c r="Q650" i="2"/>
  <c r="Q653" i="2"/>
  <c r="Q656" i="2"/>
  <c r="Q659" i="2"/>
  <c r="Q660" i="2"/>
  <c r="Q663" i="2"/>
  <c r="Q666" i="2"/>
  <c r="Q669" i="2"/>
  <c r="Q672" i="2"/>
  <c r="Q673" i="2"/>
  <c r="Q676" i="2"/>
  <c r="Q677" i="2"/>
  <c r="Q678" i="2"/>
  <c r="Q679" i="2"/>
  <c r="Q680" i="2"/>
  <c r="Q681" i="2"/>
  <c r="Q682" i="2"/>
  <c r="Q685" i="2"/>
  <c r="Q688" i="2"/>
  <c r="Q691" i="2"/>
  <c r="Q692" i="2"/>
  <c r="Q693" i="2"/>
  <c r="Q696" i="2"/>
  <c r="Q697" i="2"/>
  <c r="Q698" i="2"/>
  <c r="Q701" i="2"/>
  <c r="Q704" i="2"/>
  <c r="Q707" i="2"/>
  <c r="Q710" i="2"/>
  <c r="Q711" i="2"/>
  <c r="Q712" i="2"/>
  <c r="Q713" i="2"/>
  <c r="Q716" i="2"/>
  <c r="Q717" i="2"/>
  <c r="Q718" i="2"/>
  <c r="Q721" i="2"/>
  <c r="Q722" i="2"/>
  <c r="Q725" i="2"/>
  <c r="Q726" i="2"/>
  <c r="Q727" i="2"/>
  <c r="Q728" i="2"/>
  <c r="Q729" i="2"/>
  <c r="Q730" i="2"/>
  <c r="Q731" i="2"/>
  <c r="Q732" i="2"/>
  <c r="Q733" i="2"/>
  <c r="Q736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70" i="2"/>
  <c r="Q771" i="2"/>
  <c r="Q772" i="2"/>
  <c r="Q773" i="2"/>
  <c r="Q774" i="2"/>
  <c r="Q775" i="2"/>
  <c r="Q776" i="2"/>
  <c r="Q777" i="2"/>
  <c r="Q778" i="2"/>
  <c r="Q779" i="2"/>
  <c r="Q780" i="2"/>
  <c r="Q783" i="2"/>
  <c r="Q784" i="2"/>
  <c r="Q787" i="2"/>
  <c r="Q788" i="2"/>
  <c r="Q789" i="2"/>
  <c r="Q792" i="2"/>
  <c r="Q793" i="2"/>
  <c r="Q794" i="2"/>
  <c r="Q795" i="2"/>
  <c r="Q798" i="2"/>
  <c r="Q799" i="2"/>
  <c r="Q800" i="2"/>
  <c r="Q801" i="2"/>
  <c r="Q802" i="2"/>
  <c r="Q805" i="2"/>
  <c r="Q808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3" i="2"/>
  <c r="Q834" i="2"/>
  <c r="Q835" i="2"/>
  <c r="Q836" i="2"/>
  <c r="Q837" i="2"/>
  <c r="Q838" i="2"/>
  <c r="Q841" i="2"/>
  <c r="Q844" i="2"/>
  <c r="Q847" i="2"/>
  <c r="Q848" i="2"/>
  <c r="Q849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8" i="2"/>
  <c r="Q871" i="2"/>
  <c r="Q872" i="2"/>
  <c r="Q873" i="2"/>
  <c r="Q874" i="2"/>
  <c r="Q875" i="2"/>
  <c r="Q878" i="2"/>
  <c r="Q881" i="2"/>
  <c r="Q882" i="2"/>
  <c r="Q883" i="2"/>
  <c r="Q884" i="2"/>
  <c r="Q885" i="2"/>
  <c r="Q886" i="2"/>
  <c r="Q887" i="2"/>
  <c r="Q890" i="2"/>
  <c r="Q891" i="2"/>
  <c r="Q892" i="2"/>
  <c r="Q893" i="2"/>
  <c r="Q894" i="2"/>
  <c r="Q897" i="2"/>
  <c r="Q898" i="2"/>
  <c r="Q899" i="2"/>
  <c r="Q900" i="2"/>
  <c r="Q901" i="2"/>
  <c r="Q902" i="2"/>
  <c r="Q905" i="2"/>
  <c r="Q908" i="2"/>
  <c r="Q911" i="2"/>
  <c r="Q912" i="2"/>
  <c r="Q913" i="2"/>
  <c r="Q914" i="2"/>
  <c r="Q915" i="2"/>
  <c r="Q916" i="2"/>
  <c r="Q919" i="2"/>
  <c r="Q922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3" i="2"/>
  <c r="Q946" i="2"/>
  <c r="Q947" i="2"/>
  <c r="Q948" i="2"/>
  <c r="Q951" i="2"/>
  <c r="Q952" i="2"/>
  <c r="Q953" i="2"/>
  <c r="Q954" i="2"/>
  <c r="Q955" i="2"/>
  <c r="Q958" i="2"/>
  <c r="Q961" i="2"/>
  <c r="Q962" i="2"/>
  <c r="Q963" i="2"/>
  <c r="Q966" i="2"/>
  <c r="Q967" i="2"/>
  <c r="Q968" i="2"/>
  <c r="Q971" i="2"/>
  <c r="Q974" i="2"/>
  <c r="Q977" i="2"/>
  <c r="Q978" i="2"/>
  <c r="Q979" i="2"/>
  <c r="Q982" i="2"/>
  <c r="Q983" i="2"/>
  <c r="Q984" i="2"/>
  <c r="Q985" i="2"/>
  <c r="Q986" i="2"/>
  <c r="Q987" i="2"/>
  <c r="Q990" i="2"/>
  <c r="Q991" i="2"/>
  <c r="Q992" i="2"/>
  <c r="Q993" i="2"/>
  <c r="Q996" i="2"/>
  <c r="Q999" i="2"/>
  <c r="Q1002" i="2"/>
  <c r="Q1005" i="2"/>
  <c r="Q1006" i="2"/>
  <c r="Q1007" i="2"/>
  <c r="Q1008" i="2"/>
  <c r="Q1009" i="2"/>
  <c r="Q1012" i="2"/>
  <c r="Q1015" i="2"/>
  <c r="Q1016" i="2"/>
  <c r="Q1017" i="2"/>
  <c r="Q1018" i="2"/>
  <c r="Q1019" i="2"/>
  <c r="Q1020" i="2"/>
  <c r="Q1021" i="2"/>
  <c r="Q1022" i="2"/>
  <c r="Q1025" i="2"/>
  <c r="Q1026" i="2"/>
  <c r="Q1027" i="2"/>
  <c r="Q1030" i="2"/>
  <c r="Q1033" i="2"/>
  <c r="Q1036" i="2"/>
  <c r="Q1037" i="2"/>
  <c r="Q1039" i="2"/>
  <c r="Q134" i="2"/>
  <c r="N126" i="2"/>
  <c r="L125" i="2"/>
  <c r="M125" i="2" s="1"/>
  <c r="L124" i="2"/>
  <c r="M124" i="2" s="1"/>
  <c r="L121" i="2"/>
  <c r="L123" i="2"/>
  <c r="M123" i="2" s="1"/>
  <c r="L122" i="2"/>
  <c r="M122" i="2" s="1"/>
  <c r="L105" i="2"/>
  <c r="N115" i="2"/>
  <c r="M115" i="2"/>
  <c r="I114" i="2"/>
  <c r="I113" i="2"/>
  <c r="L101" i="2"/>
  <c r="M101" i="2" s="1"/>
  <c r="N101" i="2" s="1"/>
  <c r="L100" i="2"/>
  <c r="M100" i="2" s="1"/>
  <c r="N100" i="2" s="1"/>
  <c r="I97" i="2"/>
  <c r="L93" i="2"/>
  <c r="L90" i="2"/>
  <c r="M90" i="2" s="1"/>
  <c r="N90" i="2" s="1"/>
  <c r="L56" i="2"/>
  <c r="M56" i="2" s="1"/>
  <c r="N56" i="2" s="1"/>
  <c r="L57" i="2"/>
  <c r="M57" i="2" s="1"/>
  <c r="N57" i="2" s="1"/>
  <c r="L58" i="2"/>
  <c r="M58" i="2" s="1"/>
  <c r="N58" i="2" s="1"/>
  <c r="L59" i="2"/>
  <c r="M59" i="2" s="1"/>
  <c r="N59" i="2" s="1"/>
  <c r="L60" i="2"/>
  <c r="M60" i="2" s="1"/>
  <c r="N60" i="2" s="1"/>
  <c r="L61" i="2"/>
  <c r="M61" i="2" s="1"/>
  <c r="N61" i="2" s="1"/>
  <c r="L62" i="2"/>
  <c r="M62" i="2" s="1"/>
  <c r="N62" i="2" s="1"/>
  <c r="L55" i="2"/>
  <c r="M55" i="2" s="1"/>
  <c r="M949" i="2" l="1"/>
  <c r="N623" i="2"/>
  <c r="K1039" i="2"/>
  <c r="M224" i="2"/>
  <c r="L686" i="2"/>
  <c r="N224" i="2"/>
  <c r="M686" i="2"/>
  <c r="N469" i="2"/>
  <c r="N683" i="2"/>
  <c r="N641" i="2"/>
  <c r="N645" i="2" s="1"/>
  <c r="M645" i="2"/>
  <c r="N435" i="2"/>
  <c r="M185" i="2"/>
  <c r="L186" i="2"/>
  <c r="N980" i="2"/>
  <c r="M667" i="2"/>
  <c r="N956" i="2"/>
  <c r="N102" i="2"/>
  <c r="N570" i="2"/>
  <c r="M699" i="2"/>
  <c r="N699" i="2"/>
  <c r="M831" i="2"/>
  <c r="N831" i="2"/>
  <c r="M803" i="2"/>
  <c r="N803" i="2"/>
  <c r="L667" i="2"/>
  <c r="M121" i="2"/>
  <c r="M126" i="2" s="1"/>
  <c r="L126" i="2"/>
  <c r="L95" i="2"/>
  <c r="M93" i="2"/>
  <c r="L112" i="2"/>
  <c r="M105" i="2"/>
  <c r="M570" i="2"/>
  <c r="L737" i="2"/>
  <c r="M736" i="2"/>
  <c r="M469" i="2"/>
  <c r="M623" i="2"/>
  <c r="M683" i="2"/>
  <c r="M980" i="2"/>
  <c r="N607" i="2"/>
  <c r="N609" i="2" s="1"/>
  <c r="M609" i="2"/>
  <c r="M956" i="2"/>
  <c r="M435" i="2"/>
  <c r="N628" i="2"/>
  <c r="N629" i="2" s="1"/>
  <c r="M629" i="2"/>
  <c r="N688" i="2"/>
  <c r="N689" i="2" s="1"/>
  <c r="M689" i="2"/>
  <c r="N647" i="2"/>
  <c r="N648" i="2" s="1"/>
  <c r="M648" i="2"/>
  <c r="N590" i="2"/>
  <c r="N591" i="2" s="1"/>
  <c r="M591" i="2"/>
  <c r="N474" i="2"/>
  <c r="N475" i="2" s="1"/>
  <c r="M475" i="2"/>
  <c r="N1030" i="2"/>
  <c r="N1031" i="2" s="1"/>
  <c r="M1031" i="2"/>
  <c r="N669" i="2"/>
  <c r="N670" i="2" s="1"/>
  <c r="M670" i="2"/>
  <c r="N55" i="2"/>
  <c r="N71" i="2" s="1"/>
  <c r="M71" i="2"/>
  <c r="M102" i="2"/>
  <c r="L612" i="2"/>
  <c r="M611" i="2"/>
  <c r="L651" i="2"/>
  <c r="M650" i="2"/>
  <c r="N996" i="2"/>
  <c r="N997" i="2" s="1"/>
  <c r="M997" i="2"/>
  <c r="N908" i="2"/>
  <c r="N909" i="2" s="1"/>
  <c r="M909" i="2"/>
  <c r="N805" i="2"/>
  <c r="N806" i="2" s="1"/>
  <c r="M806" i="2"/>
  <c r="N1006" i="2"/>
  <c r="N1010" i="2" s="1"/>
  <c r="M1010" i="2"/>
  <c r="N999" i="2"/>
  <c r="N1000" i="2" s="1"/>
  <c r="M1000" i="2"/>
  <c r="N415" i="2"/>
  <c r="N416" i="2" s="1"/>
  <c r="M416" i="2"/>
  <c r="N1012" i="2"/>
  <c r="N1013" i="2" s="1"/>
  <c r="M1013" i="2"/>
  <c r="N808" i="2"/>
  <c r="N809" i="2" s="1"/>
  <c r="M809" i="2"/>
  <c r="N656" i="2"/>
  <c r="N657" i="2" s="1"/>
  <c r="M657" i="2"/>
  <c r="L980" i="2"/>
  <c r="L224" i="2"/>
  <c r="L803" i="2"/>
  <c r="L645" i="2"/>
  <c r="L949" i="2"/>
  <c r="L699" i="2"/>
  <c r="L469" i="2"/>
  <c r="L623" i="2"/>
  <c r="L609" i="2"/>
  <c r="L956" i="2"/>
  <c r="L435" i="2"/>
  <c r="L570" i="2"/>
  <c r="L831" i="2"/>
  <c r="L683" i="2"/>
  <c r="L71" i="2"/>
  <c r="L115" i="2"/>
  <c r="L102" i="2"/>
  <c r="N104" i="2"/>
  <c r="M104" i="2"/>
  <c r="L104" i="2"/>
  <c r="K104" i="2"/>
  <c r="N98" i="2"/>
  <c r="M98" i="2"/>
  <c r="L98" i="2"/>
  <c r="K98" i="2"/>
  <c r="N91" i="2"/>
  <c r="M91" i="2"/>
  <c r="L91" i="2"/>
  <c r="K91" i="2"/>
  <c r="N88" i="2"/>
  <c r="M88" i="2"/>
  <c r="L88" i="2"/>
  <c r="N49" i="2"/>
  <c r="N53" i="2"/>
  <c r="L38" i="2"/>
  <c r="M38" i="2"/>
  <c r="M53" i="2"/>
  <c r="L53" i="2"/>
  <c r="M49" i="2"/>
  <c r="K49" i="2"/>
  <c r="K76" i="2" s="1"/>
  <c r="L49" i="2"/>
  <c r="L73" i="2"/>
  <c r="L1039" i="2" l="1"/>
  <c r="N185" i="2"/>
  <c r="N186" i="2" s="1"/>
  <c r="M186" i="2"/>
  <c r="L74" i="2"/>
  <c r="L76" i="2" s="1"/>
  <c r="M73" i="2"/>
  <c r="N650" i="2"/>
  <c r="N651" i="2" s="1"/>
  <c r="M651" i="2"/>
  <c r="N611" i="2"/>
  <c r="N612" i="2" s="1"/>
  <c r="M612" i="2"/>
  <c r="N736" i="2"/>
  <c r="N737" i="2" s="1"/>
  <c r="M737" i="2"/>
  <c r="N105" i="2"/>
  <c r="N112" i="2" s="1"/>
  <c r="M112" i="2"/>
  <c r="N93" i="2"/>
  <c r="N95" i="2" s="1"/>
  <c r="M95" i="2"/>
  <c r="K116" i="2"/>
  <c r="K1042" i="2" s="1"/>
  <c r="L116" i="2"/>
  <c r="M1039" i="2" l="1"/>
  <c r="N116" i="2"/>
  <c r="N1039" i="2"/>
  <c r="L1042" i="2"/>
  <c r="M116" i="2"/>
  <c r="N73" i="2"/>
  <c r="M74" i="2"/>
  <c r="M76" i="2" s="1"/>
  <c r="E62" i="1"/>
  <c r="E200" i="1" s="1"/>
  <c r="E206" i="1" s="1"/>
  <c r="M1042" i="2" l="1"/>
  <c r="N74" i="2"/>
  <c r="N76" i="2" s="1"/>
  <c r="N1042" i="2" s="1"/>
  <c r="O8" i="2" s="1"/>
  <c r="O563" i="2" l="1"/>
  <c r="O561" i="2"/>
  <c r="O562" i="2"/>
  <c r="O565" i="2"/>
  <c r="O566" i="2"/>
  <c r="O564" i="2"/>
  <c r="O558" i="2"/>
  <c r="O559" i="2"/>
  <c r="O560" i="2"/>
  <c r="O567" i="2"/>
  <c r="O10" i="2"/>
  <c r="O14" i="2"/>
  <c r="O18" i="2"/>
  <c r="O22" i="2"/>
  <c r="O26" i="2"/>
  <c r="O30" i="2"/>
  <c r="O34" i="2"/>
  <c r="O48" i="2"/>
  <c r="O49" i="2" s="1"/>
  <c r="O56" i="2"/>
  <c r="O60" i="2"/>
  <c r="O64" i="2"/>
  <c r="O68" i="2"/>
  <c r="O84" i="2"/>
  <c r="O90" i="2"/>
  <c r="O91" i="2" s="1"/>
  <c r="O100" i="2"/>
  <c r="O106" i="2"/>
  <c r="O110" i="2"/>
  <c r="O122" i="2"/>
  <c r="O131" i="2"/>
  <c r="O132" i="2" s="1"/>
  <c r="O137" i="2"/>
  <c r="O143" i="2"/>
  <c r="O151" i="2"/>
  <c r="O159" i="2"/>
  <c r="O163" i="2"/>
  <c r="O167" i="2"/>
  <c r="O173" i="2"/>
  <c r="O177" i="2"/>
  <c r="O185" i="2"/>
  <c r="O186" i="2" s="1"/>
  <c r="O15" i="2"/>
  <c r="O23" i="2"/>
  <c r="O31" i="2"/>
  <c r="O57" i="2"/>
  <c r="O65" i="2"/>
  <c r="O93" i="2"/>
  <c r="O101" i="2"/>
  <c r="O111" i="2"/>
  <c r="O123" i="2"/>
  <c r="O148" i="2"/>
  <c r="O156" i="2"/>
  <c r="O164" i="2"/>
  <c r="O176" i="2"/>
  <c r="O195" i="2"/>
  <c r="O199" i="2"/>
  <c r="O205" i="2"/>
  <c r="O211" i="2"/>
  <c r="O215" i="2"/>
  <c r="O221" i="2"/>
  <c r="O227" i="2"/>
  <c r="O237" i="2"/>
  <c r="O241" i="2"/>
  <c r="O245" i="2"/>
  <c r="O249" i="2"/>
  <c r="O253" i="2"/>
  <c r="O257" i="2"/>
  <c r="O261" i="2"/>
  <c r="O265" i="2"/>
  <c r="O269" i="2"/>
  <c r="O9" i="2"/>
  <c r="O17" i="2"/>
  <c r="O25" i="2"/>
  <c r="O33" i="2"/>
  <c r="O51" i="2"/>
  <c r="O59" i="2"/>
  <c r="O67" i="2"/>
  <c r="O105" i="2"/>
  <c r="O121" i="2"/>
  <c r="O134" i="2"/>
  <c r="O142" i="2"/>
  <c r="O162" i="2"/>
  <c r="O170" i="2"/>
  <c r="O178" i="2"/>
  <c r="O188" i="2"/>
  <c r="O189" i="2" s="1"/>
  <c r="O196" i="2"/>
  <c r="O202" i="2"/>
  <c r="O206" i="2"/>
  <c r="O212" i="2"/>
  <c r="O216" i="2"/>
  <c r="O222" i="2"/>
  <c r="O230" i="2"/>
  <c r="O231" i="2" s="1"/>
  <c r="O238" i="2"/>
  <c r="O242" i="2"/>
  <c r="O246" i="2"/>
  <c r="O250" i="2"/>
  <c r="O254" i="2"/>
  <c r="O12" i="2"/>
  <c r="O20" i="2"/>
  <c r="O28" i="2"/>
  <c r="O36" i="2"/>
  <c r="O58" i="2"/>
  <c r="O66" i="2"/>
  <c r="O86" i="2"/>
  <c r="O103" i="2"/>
  <c r="O104" i="2" s="1"/>
  <c r="O113" i="2"/>
  <c r="O135" i="2"/>
  <c r="O147" i="2"/>
  <c r="O161" i="2"/>
  <c r="O169" i="2"/>
  <c r="O179" i="2"/>
  <c r="O19" i="2"/>
  <c r="O35" i="2"/>
  <c r="O69" i="2"/>
  <c r="O97" i="2"/>
  <c r="O98" i="2" s="1"/>
  <c r="O114" i="2"/>
  <c r="O152" i="2"/>
  <c r="O168" i="2"/>
  <c r="O197" i="2"/>
  <c r="O207" i="2"/>
  <c r="O217" i="2"/>
  <c r="O233" i="2"/>
  <c r="O243" i="2"/>
  <c r="O251" i="2"/>
  <c r="O259" i="2"/>
  <c r="O267" i="2"/>
  <c r="O13" i="2"/>
  <c r="O29" i="2"/>
  <c r="O55" i="2"/>
  <c r="O87" i="2"/>
  <c r="O125" i="2"/>
  <c r="O146" i="2"/>
  <c r="O174" i="2"/>
  <c r="O192" i="2"/>
  <c r="O204" i="2"/>
  <c r="O214" i="2"/>
  <c r="O226" i="2"/>
  <c r="O228" i="2" s="1"/>
  <c r="O240" i="2"/>
  <c r="O248" i="2"/>
  <c r="O256" i="2"/>
  <c r="O260" i="2"/>
  <c r="O264" i="2"/>
  <c r="O268" i="2"/>
  <c r="O272" i="2"/>
  <c r="O276" i="2"/>
  <c r="O280" i="2"/>
  <c r="O284" i="2"/>
  <c r="O288" i="2"/>
  <c r="O292" i="2"/>
  <c r="O296" i="2"/>
  <c r="O300" i="2"/>
  <c r="O304" i="2"/>
  <c r="O308" i="2"/>
  <c r="O312" i="2"/>
  <c r="O316" i="2"/>
  <c r="O320" i="2"/>
  <c r="O324" i="2"/>
  <c r="O328" i="2"/>
  <c r="O332" i="2"/>
  <c r="O336" i="2"/>
  <c r="O340" i="2"/>
  <c r="O344" i="2"/>
  <c r="O348" i="2"/>
  <c r="O352" i="2"/>
  <c r="O356" i="2"/>
  <c r="O360" i="2"/>
  <c r="O364" i="2"/>
  <c r="O368" i="2"/>
  <c r="O372" i="2"/>
  <c r="O376" i="2"/>
  <c r="O380" i="2"/>
  <c r="O384" i="2"/>
  <c r="O388" i="2"/>
  <c r="O392" i="2"/>
  <c r="O396" i="2"/>
  <c r="O400" i="2"/>
  <c r="O404" i="2"/>
  <c r="O408" i="2"/>
  <c r="O412" i="2"/>
  <c r="O420" i="2"/>
  <c r="O426" i="2"/>
  <c r="O430" i="2"/>
  <c r="O434" i="2"/>
  <c r="O440" i="2"/>
  <c r="O446" i="2"/>
  <c r="O447" i="2" s="1"/>
  <c r="O454" i="2"/>
  <c r="O458" i="2"/>
  <c r="O464" i="2"/>
  <c r="O468" i="2"/>
  <c r="O478" i="2"/>
  <c r="O482" i="2"/>
  <c r="O486" i="2"/>
  <c r="O490" i="2"/>
  <c r="O494" i="2"/>
  <c r="O498" i="2"/>
  <c r="O502" i="2"/>
  <c r="O506" i="2"/>
  <c r="O510" i="2"/>
  <c r="O514" i="2"/>
  <c r="O518" i="2"/>
  <c r="O522" i="2"/>
  <c r="O526" i="2"/>
  <c r="O530" i="2"/>
  <c r="O534" i="2"/>
  <c r="O538" i="2"/>
  <c r="O542" i="2"/>
  <c r="O546" i="2"/>
  <c r="O550" i="2"/>
  <c r="O554" i="2"/>
  <c r="O568" i="2"/>
  <c r="O574" i="2"/>
  <c r="O580" i="2"/>
  <c r="O584" i="2"/>
  <c r="O590" i="2"/>
  <c r="O591" i="2" s="1"/>
  <c r="O598" i="2"/>
  <c r="O604" i="2"/>
  <c r="O605" i="2" s="1"/>
  <c r="O614" i="2"/>
  <c r="O618" i="2"/>
  <c r="O622" i="2"/>
  <c r="O275" i="2"/>
  <c r="O279" i="2"/>
  <c r="O283" i="2"/>
  <c r="O287" i="2"/>
  <c r="O291" i="2"/>
  <c r="O295" i="2"/>
  <c r="O299" i="2"/>
  <c r="O303" i="2"/>
  <c r="O307" i="2"/>
  <c r="O311" i="2"/>
  <c r="O315" i="2"/>
  <c r="O319" i="2"/>
  <c r="O323" i="2"/>
  <c r="O327" i="2"/>
  <c r="O331" i="2"/>
  <c r="O335" i="2"/>
  <c r="O339" i="2"/>
  <c r="O343" i="2"/>
  <c r="O347" i="2"/>
  <c r="O351" i="2"/>
  <c r="O355" i="2"/>
  <c r="O359" i="2"/>
  <c r="O363" i="2"/>
  <c r="O367" i="2"/>
  <c r="O371" i="2"/>
  <c r="O375" i="2"/>
  <c r="O379" i="2"/>
  <c r="O383" i="2"/>
  <c r="O387" i="2"/>
  <c r="O391" i="2"/>
  <c r="O395" i="2"/>
  <c r="O399" i="2"/>
  <c r="O403" i="2"/>
  <c r="O407" i="2"/>
  <c r="O411" i="2"/>
  <c r="O419" i="2"/>
  <c r="O425" i="2"/>
  <c r="O429" i="2"/>
  <c r="O433" i="2"/>
  <c r="O439" i="2"/>
  <c r="O443" i="2"/>
  <c r="O453" i="2"/>
  <c r="O457" i="2"/>
  <c r="O463" i="2"/>
  <c r="O467" i="2"/>
  <c r="O477" i="2"/>
  <c r="O481" i="2"/>
  <c r="O485" i="2"/>
  <c r="O24" i="2"/>
  <c r="O52" i="2"/>
  <c r="O70" i="2"/>
  <c r="O108" i="2"/>
  <c r="O139" i="2"/>
  <c r="O165" i="2"/>
  <c r="O11" i="2"/>
  <c r="O61" i="2"/>
  <c r="O107" i="2"/>
  <c r="O160" i="2"/>
  <c r="O203" i="2"/>
  <c r="O223" i="2"/>
  <c r="O247" i="2"/>
  <c r="O263" i="2"/>
  <c r="O21" i="2"/>
  <c r="O63" i="2"/>
  <c r="O138" i="2"/>
  <c r="O182" i="2"/>
  <c r="O183" i="2" s="1"/>
  <c r="O210" i="2"/>
  <c r="O234" i="2"/>
  <c r="O252" i="2"/>
  <c r="O262" i="2"/>
  <c r="O270" i="2"/>
  <c r="O278" i="2"/>
  <c r="O286" i="2"/>
  <c r="O294" i="2"/>
  <c r="O302" i="2"/>
  <c r="O310" i="2"/>
  <c r="O318" i="2"/>
  <c r="O326" i="2"/>
  <c r="O334" i="2"/>
  <c r="O342" i="2"/>
  <c r="O350" i="2"/>
  <c r="O358" i="2"/>
  <c r="O366" i="2"/>
  <c r="O374" i="2"/>
  <c r="O382" i="2"/>
  <c r="O390" i="2"/>
  <c r="O398" i="2"/>
  <c r="O406" i="2"/>
  <c r="O418" i="2"/>
  <c r="O428" i="2"/>
  <c r="O438" i="2"/>
  <c r="O452" i="2"/>
  <c r="O462" i="2"/>
  <c r="O474" i="2"/>
  <c r="O475" i="2" s="1"/>
  <c r="O484" i="2"/>
  <c r="O492" i="2"/>
  <c r="O500" i="2"/>
  <c r="O508" i="2"/>
  <c r="O516" i="2"/>
  <c r="O524" i="2"/>
  <c r="O532" i="2"/>
  <c r="O540" i="2"/>
  <c r="O548" i="2"/>
  <c r="O556" i="2"/>
  <c r="O576" i="2"/>
  <c r="O586" i="2"/>
  <c r="O600" i="2"/>
  <c r="O616" i="2"/>
  <c r="O273" i="2"/>
  <c r="O281" i="2"/>
  <c r="O289" i="2"/>
  <c r="O297" i="2"/>
  <c r="O305" i="2"/>
  <c r="O313" i="2"/>
  <c r="O321" i="2"/>
  <c r="O329" i="2"/>
  <c r="O337" i="2"/>
  <c r="O345" i="2"/>
  <c r="O353" i="2"/>
  <c r="O361" i="2"/>
  <c r="O369" i="2"/>
  <c r="O377" i="2"/>
  <c r="O385" i="2"/>
  <c r="O393" i="2"/>
  <c r="O401" i="2"/>
  <c r="O409" i="2"/>
  <c r="O421" i="2"/>
  <c r="O431" i="2"/>
  <c r="O441" i="2"/>
  <c r="O455" i="2"/>
  <c r="O465" i="2"/>
  <c r="O479" i="2"/>
  <c r="O16" i="2"/>
  <c r="O32" i="2"/>
  <c r="O62" i="2"/>
  <c r="O94" i="2"/>
  <c r="O124" i="2"/>
  <c r="O155" i="2"/>
  <c r="O157" i="2" s="1"/>
  <c r="O175" i="2"/>
  <c r="O27" i="2"/>
  <c r="O85" i="2"/>
  <c r="O136" i="2"/>
  <c r="O191" i="2"/>
  <c r="O193" i="2" s="1"/>
  <c r="O213" i="2"/>
  <c r="O239" i="2"/>
  <c r="O255" i="2"/>
  <c r="O271" i="2"/>
  <c r="O37" i="2"/>
  <c r="O109" i="2"/>
  <c r="O166" i="2"/>
  <c r="O198" i="2"/>
  <c r="O220" i="2"/>
  <c r="O224" i="2" s="1"/>
  <c r="O244" i="2"/>
  <c r="O258" i="2"/>
  <c r="O266" i="2"/>
  <c r="O274" i="2"/>
  <c r="O282" i="2"/>
  <c r="O290" i="2"/>
  <c r="O298" i="2"/>
  <c r="O306" i="2"/>
  <c r="O314" i="2"/>
  <c r="O322" i="2"/>
  <c r="O330" i="2"/>
  <c r="O338" i="2"/>
  <c r="O346" i="2"/>
  <c r="O354" i="2"/>
  <c r="O362" i="2"/>
  <c r="O370" i="2"/>
  <c r="O378" i="2"/>
  <c r="O386" i="2"/>
  <c r="O394" i="2"/>
  <c r="O402" i="2"/>
  <c r="O410" i="2"/>
  <c r="O422" i="2"/>
  <c r="O432" i="2"/>
  <c r="O442" i="2"/>
  <c r="O456" i="2"/>
  <c r="O466" i="2"/>
  <c r="O480" i="2"/>
  <c r="O488" i="2"/>
  <c r="O496" i="2"/>
  <c r="O504" i="2"/>
  <c r="O512" i="2"/>
  <c r="O520" i="2"/>
  <c r="O528" i="2"/>
  <c r="O536" i="2"/>
  <c r="O544" i="2"/>
  <c r="O552" i="2"/>
  <c r="O572" i="2"/>
  <c r="O582" i="2"/>
  <c r="O596" i="2"/>
  <c r="O608" i="2"/>
  <c r="O620" i="2"/>
  <c r="O277" i="2"/>
  <c r="O285" i="2"/>
  <c r="O293" i="2"/>
  <c r="O301" i="2"/>
  <c r="O309" i="2"/>
  <c r="O317" i="2"/>
  <c r="O325" i="2"/>
  <c r="O333" i="2"/>
  <c r="O341" i="2"/>
  <c r="O349" i="2"/>
  <c r="O357" i="2"/>
  <c r="O365" i="2"/>
  <c r="O373" i="2"/>
  <c r="O381" i="2"/>
  <c r="O389" i="2"/>
  <c r="O405" i="2"/>
  <c r="O427" i="2"/>
  <c r="O449" i="2"/>
  <c r="O450" i="2" s="1"/>
  <c r="O471" i="2"/>
  <c r="O472" i="2" s="1"/>
  <c r="O487" i="2"/>
  <c r="O491" i="2"/>
  <c r="O495" i="2"/>
  <c r="O499" i="2"/>
  <c r="O503" i="2"/>
  <c r="O507" i="2"/>
  <c r="O511" i="2"/>
  <c r="O515" i="2"/>
  <c r="O519" i="2"/>
  <c r="O523" i="2"/>
  <c r="O527" i="2"/>
  <c r="O531" i="2"/>
  <c r="O535" i="2"/>
  <c r="O539" i="2"/>
  <c r="O543" i="2"/>
  <c r="O547" i="2"/>
  <c r="O551" i="2"/>
  <c r="O555" i="2"/>
  <c r="O569" i="2"/>
  <c r="O575" i="2"/>
  <c r="O581" i="2"/>
  <c r="O585" i="2"/>
  <c r="O593" i="2"/>
  <c r="O594" i="2" s="1"/>
  <c r="O599" i="2"/>
  <c r="O607" i="2"/>
  <c r="O615" i="2"/>
  <c r="O619" i="2"/>
  <c r="O628" i="2"/>
  <c r="O629" i="2" s="1"/>
  <c r="O638" i="2"/>
  <c r="O639" i="2" s="1"/>
  <c r="O644" i="2"/>
  <c r="O656" i="2"/>
  <c r="O657" i="2" s="1"/>
  <c r="O666" i="2"/>
  <c r="O667" i="2" s="1"/>
  <c r="O676" i="2"/>
  <c r="O680" i="2"/>
  <c r="O688" i="2"/>
  <c r="O689" i="2" s="1"/>
  <c r="O696" i="2"/>
  <c r="O704" i="2"/>
  <c r="O705" i="2" s="1"/>
  <c r="O712" i="2"/>
  <c r="O718" i="2"/>
  <c r="O726" i="2"/>
  <c r="O730" i="2"/>
  <c r="O736" i="2"/>
  <c r="O737" i="2" s="1"/>
  <c r="O742" i="2"/>
  <c r="O746" i="2"/>
  <c r="O750" i="2"/>
  <c r="O756" i="2"/>
  <c r="O760" i="2"/>
  <c r="O764" i="2"/>
  <c r="O770" i="2"/>
  <c r="O774" i="2"/>
  <c r="O778" i="2"/>
  <c r="O784" i="2"/>
  <c r="O792" i="2"/>
  <c r="O798" i="2"/>
  <c r="O802" i="2"/>
  <c r="O812" i="2"/>
  <c r="O816" i="2"/>
  <c r="O820" i="2"/>
  <c r="O824" i="2"/>
  <c r="O828" i="2"/>
  <c r="O834" i="2"/>
  <c r="O838" i="2"/>
  <c r="O848" i="2"/>
  <c r="O854" i="2"/>
  <c r="O858" i="2"/>
  <c r="O862" i="2"/>
  <c r="O868" i="2"/>
  <c r="O869" i="2" s="1"/>
  <c r="O874" i="2"/>
  <c r="O882" i="2"/>
  <c r="O886" i="2"/>
  <c r="O892" i="2"/>
  <c r="O898" i="2"/>
  <c r="O902" i="2"/>
  <c r="O912" i="2"/>
  <c r="O916" i="2"/>
  <c r="O926" i="2"/>
  <c r="O930" i="2"/>
  <c r="O934" i="2"/>
  <c r="O938" i="2"/>
  <c r="O946" i="2"/>
  <c r="O952" i="2"/>
  <c r="O958" i="2"/>
  <c r="O959" i="2" s="1"/>
  <c r="O625" i="2"/>
  <c r="O626" i="2" s="1"/>
  <c r="O635" i="2"/>
  <c r="O643" i="2"/>
  <c r="O653" i="2"/>
  <c r="O654" i="2" s="1"/>
  <c r="O663" i="2"/>
  <c r="O664" i="2" s="1"/>
  <c r="O673" i="2"/>
  <c r="O679" i="2"/>
  <c r="O685" i="2"/>
  <c r="O686" i="2" s="1"/>
  <c r="O693" i="2"/>
  <c r="O701" i="2"/>
  <c r="O702" i="2" s="1"/>
  <c r="O711" i="2"/>
  <c r="O717" i="2"/>
  <c r="O725" i="2"/>
  <c r="O729" i="2"/>
  <c r="O733" i="2"/>
  <c r="O741" i="2"/>
  <c r="O745" i="2"/>
  <c r="O749" i="2"/>
  <c r="O753" i="2"/>
  <c r="O759" i="2"/>
  <c r="O763" i="2"/>
  <c r="O767" i="2"/>
  <c r="O773" i="2"/>
  <c r="O777" i="2"/>
  <c r="O783" i="2"/>
  <c r="O789" i="2"/>
  <c r="O795" i="2"/>
  <c r="O801" i="2"/>
  <c r="O811" i="2"/>
  <c r="O815" i="2"/>
  <c r="O819" i="2"/>
  <c r="O823" i="2"/>
  <c r="O827" i="2"/>
  <c r="O833" i="2"/>
  <c r="O837" i="2"/>
  <c r="O847" i="2"/>
  <c r="O853" i="2"/>
  <c r="O857" i="2"/>
  <c r="O861" i="2"/>
  <c r="O865" i="2"/>
  <c r="O873" i="2"/>
  <c r="O881" i="2"/>
  <c r="O885" i="2"/>
  <c r="O891" i="2"/>
  <c r="O897" i="2"/>
  <c r="O901" i="2"/>
  <c r="O911" i="2"/>
  <c r="O915" i="2"/>
  <c r="O925" i="2"/>
  <c r="O929" i="2"/>
  <c r="O933" i="2"/>
  <c r="O937" i="2"/>
  <c r="O943" i="2"/>
  <c r="O944" i="2" s="1"/>
  <c r="O951" i="2"/>
  <c r="O955" i="2"/>
  <c r="O963" i="2"/>
  <c r="O971" i="2"/>
  <c r="O972" i="2" s="1"/>
  <c r="O979" i="2"/>
  <c r="O985" i="2"/>
  <c r="O991" i="2"/>
  <c r="O999" i="2"/>
  <c r="O1000" i="2" s="1"/>
  <c r="O1007" i="2"/>
  <c r="O1015" i="2"/>
  <c r="O1019" i="2"/>
  <c r="O1025" i="2"/>
  <c r="O1033" i="2"/>
  <c r="O1034" i="2" s="1"/>
  <c r="O966" i="2"/>
  <c r="O974" i="2"/>
  <c r="O975" i="2" s="1"/>
  <c r="O982" i="2"/>
  <c r="O986" i="2"/>
  <c r="O992" i="2"/>
  <c r="O1002" i="2"/>
  <c r="O1003" i="2" s="1"/>
  <c r="O1008" i="2"/>
  <c r="O1016" i="2"/>
  <c r="O1020" i="2"/>
  <c r="O1026" i="2"/>
  <c r="O1036" i="2"/>
  <c r="O397" i="2"/>
  <c r="O415" i="2"/>
  <c r="O416" i="2" s="1"/>
  <c r="O437" i="2"/>
  <c r="O459" i="2"/>
  <c r="O483" i="2"/>
  <c r="O489" i="2"/>
  <c r="O493" i="2"/>
  <c r="O497" i="2"/>
  <c r="O501" i="2"/>
  <c r="O505" i="2"/>
  <c r="O509" i="2"/>
  <c r="O513" i="2"/>
  <c r="O517" i="2"/>
  <c r="O521" i="2"/>
  <c r="O525" i="2"/>
  <c r="O529" i="2"/>
  <c r="O533" i="2"/>
  <c r="O537" i="2"/>
  <c r="O541" i="2"/>
  <c r="O545" i="2"/>
  <c r="O549" i="2"/>
  <c r="O553" i="2"/>
  <c r="O557" i="2"/>
  <c r="O573" i="2"/>
  <c r="O577" i="2"/>
  <c r="O583" i="2"/>
  <c r="O587" i="2"/>
  <c r="O597" i="2"/>
  <c r="O601" i="2"/>
  <c r="O611" i="2"/>
  <c r="O612" i="2" s="1"/>
  <c r="O617" i="2"/>
  <c r="O621" i="2"/>
  <c r="O634" i="2"/>
  <c r="O636" i="2" s="1"/>
  <c r="O642" i="2"/>
  <c r="O650" i="2"/>
  <c r="O651" i="2" s="1"/>
  <c r="O660" i="2"/>
  <c r="O672" i="2"/>
  <c r="O674" i="2" s="1"/>
  <c r="O678" i="2"/>
  <c r="O682" i="2"/>
  <c r="O692" i="2"/>
  <c r="O698" i="2"/>
  <c r="O710" i="2"/>
  <c r="O716" i="2"/>
  <c r="O722" i="2"/>
  <c r="O728" i="2"/>
  <c r="O732" i="2"/>
  <c r="O740" i="2"/>
  <c r="O744" i="2"/>
  <c r="O748" i="2"/>
  <c r="O752" i="2"/>
  <c r="O758" i="2"/>
  <c r="O762" i="2"/>
  <c r="O766" i="2"/>
  <c r="O772" i="2"/>
  <c r="O776" i="2"/>
  <c r="O780" i="2"/>
  <c r="O788" i="2"/>
  <c r="O794" i="2"/>
  <c r="O800" i="2"/>
  <c r="O808" i="2"/>
  <c r="O809" i="2" s="1"/>
  <c r="O814" i="2"/>
  <c r="O818" i="2"/>
  <c r="O822" i="2"/>
  <c r="O826" i="2"/>
  <c r="O830" i="2"/>
  <c r="O836" i="2"/>
  <c r="O844" i="2"/>
  <c r="O845" i="2" s="1"/>
  <c r="O852" i="2"/>
  <c r="O856" i="2"/>
  <c r="O860" i="2"/>
  <c r="O864" i="2"/>
  <c r="O872" i="2"/>
  <c r="O878" i="2"/>
  <c r="O879" i="2" s="1"/>
  <c r="O884" i="2"/>
  <c r="O890" i="2"/>
  <c r="O894" i="2"/>
  <c r="O900" i="2"/>
  <c r="O908" i="2"/>
  <c r="O909" i="2" s="1"/>
  <c r="O914" i="2"/>
  <c r="O922" i="2"/>
  <c r="O923" i="2" s="1"/>
  <c r="O928" i="2"/>
  <c r="O932" i="2"/>
  <c r="O936" i="2"/>
  <c r="O940" i="2"/>
  <c r="O948" i="2"/>
  <c r="O954" i="2"/>
  <c r="O962" i="2"/>
  <c r="O631" i="2"/>
  <c r="O632" i="2" s="1"/>
  <c r="O641" i="2"/>
  <c r="O647" i="2"/>
  <c r="O648" i="2" s="1"/>
  <c r="O659" i="2"/>
  <c r="O669" i="2"/>
  <c r="O670" i="2" s="1"/>
  <c r="O677" i="2"/>
  <c r="O681" i="2"/>
  <c r="O691" i="2"/>
  <c r="O697" i="2"/>
  <c r="O707" i="2"/>
  <c r="O708" i="2" s="1"/>
  <c r="O713" i="2"/>
  <c r="O721" i="2"/>
  <c r="O727" i="2"/>
  <c r="O731" i="2"/>
  <c r="O739" i="2"/>
  <c r="O743" i="2"/>
  <c r="O747" i="2"/>
  <c r="O751" i="2"/>
  <c r="O757" i="2"/>
  <c r="O761" i="2"/>
  <c r="O765" i="2"/>
  <c r="O771" i="2"/>
  <c r="O775" i="2"/>
  <c r="O779" i="2"/>
  <c r="O787" i="2"/>
  <c r="O793" i="2"/>
  <c r="O799" i="2"/>
  <c r="O805" i="2"/>
  <c r="O806" i="2" s="1"/>
  <c r="O813" i="2"/>
  <c r="O817" i="2"/>
  <c r="O821" i="2"/>
  <c r="O825" i="2"/>
  <c r="O829" i="2"/>
  <c r="O835" i="2"/>
  <c r="O841" i="2"/>
  <c r="O842" i="2" s="1"/>
  <c r="O849" i="2"/>
  <c r="O855" i="2"/>
  <c r="O859" i="2"/>
  <c r="O863" i="2"/>
  <c r="O871" i="2"/>
  <c r="O875" i="2"/>
  <c r="O883" i="2"/>
  <c r="O887" i="2"/>
  <c r="O893" i="2"/>
  <c r="O899" i="2"/>
  <c r="O905" i="2"/>
  <c r="O906" i="2" s="1"/>
  <c r="O913" i="2"/>
  <c r="O919" i="2"/>
  <c r="O920" i="2" s="1"/>
  <c r="O927" i="2"/>
  <c r="O931" i="2"/>
  <c r="O935" i="2"/>
  <c r="O939" i="2"/>
  <c r="O947" i="2"/>
  <c r="O953" i="2"/>
  <c r="O961" i="2"/>
  <c r="O967" i="2"/>
  <c r="O977" i="2"/>
  <c r="O983" i="2"/>
  <c r="O987" i="2"/>
  <c r="O993" i="2"/>
  <c r="O1005" i="2"/>
  <c r="O1009" i="2"/>
  <c r="O1017" i="2"/>
  <c r="O1021" i="2"/>
  <c r="O1027" i="2"/>
  <c r="O1037" i="2"/>
  <c r="O968" i="2"/>
  <c r="O978" i="2"/>
  <c r="O984" i="2"/>
  <c r="O990" i="2"/>
  <c r="O994" i="2" s="1"/>
  <c r="O996" i="2"/>
  <c r="O997" i="2" s="1"/>
  <c r="O1006" i="2"/>
  <c r="O1012" i="2"/>
  <c r="O1013" i="2" s="1"/>
  <c r="O1018" i="2"/>
  <c r="O1022" i="2"/>
  <c r="O1030" i="2"/>
  <c r="O1031" i="2" s="1"/>
  <c r="O73" i="2"/>
  <c r="O74" i="2" s="1"/>
  <c r="O719" i="2" l="1"/>
  <c r="O444" i="2"/>
  <c r="O144" i="2"/>
  <c r="O38" i="2"/>
  <c r="O1010" i="2"/>
  <c r="O980" i="2"/>
  <c r="O964" i="2"/>
  <c r="O790" i="2"/>
  <c r="O785" i="2"/>
  <c r="O609" i="2"/>
  <c r="O149" i="2"/>
  <c r="O754" i="2"/>
  <c r="O866" i="2"/>
  <c r="O876" i="2"/>
  <c r="O723" i="2"/>
  <c r="O694" i="2"/>
  <c r="O661" i="2"/>
  <c r="O645" i="2"/>
  <c r="O895" i="2"/>
  <c r="O956" i="2"/>
  <c r="O888" i="2"/>
  <c r="O850" i="2"/>
  <c r="O839" i="2"/>
  <c r="O949" i="2"/>
  <c r="O803" i="2"/>
  <c r="O768" i="2"/>
  <c r="O699" i="2"/>
  <c r="O460" i="2"/>
  <c r="O570" i="2"/>
  <c r="O623" i="2"/>
  <c r="O71" i="2"/>
  <c r="O208" i="2"/>
  <c r="O126" i="2"/>
  <c r="O53" i="2"/>
  <c r="O200" i="2"/>
  <c r="O95" i="2"/>
  <c r="O180" i="2"/>
  <c r="O153" i="2"/>
  <c r="O714" i="2"/>
  <c r="O1038" i="2"/>
  <c r="O988" i="2"/>
  <c r="O969" i="2"/>
  <c r="O1028" i="2"/>
  <c r="O1023" i="2"/>
  <c r="O941" i="2"/>
  <c r="O917" i="2"/>
  <c r="O903" i="2"/>
  <c r="O831" i="2"/>
  <c r="O734" i="2"/>
  <c r="O796" i="2"/>
  <c r="O781" i="2"/>
  <c r="O683" i="2"/>
  <c r="O602" i="2"/>
  <c r="O578" i="2"/>
  <c r="O469" i="2"/>
  <c r="O423" i="2"/>
  <c r="O218" i="2"/>
  <c r="O435" i="2"/>
  <c r="O588" i="2"/>
  <c r="O235" i="2"/>
  <c r="O115" i="2"/>
  <c r="O140" i="2"/>
  <c r="O112" i="2"/>
  <c r="O413" i="2"/>
  <c r="O171" i="2"/>
  <c r="O102" i="2"/>
  <c r="O88" i="2"/>
  <c r="O1039" i="2" l="1"/>
  <c r="O116" i="2"/>
  <c r="O76" i="2"/>
  <c r="O1042" i="2" l="1"/>
</calcChain>
</file>

<file path=xl/sharedStrings.xml><?xml version="1.0" encoding="utf-8"?>
<sst xmlns="http://schemas.openxmlformats.org/spreadsheetml/2006/main" count="4445" uniqueCount="469">
  <si>
    <t xml:space="preserve">No. </t>
  </si>
  <si>
    <t>NIT / CC</t>
  </si>
  <si>
    <t>ACREEDOR</t>
  </si>
  <si>
    <t>VALOR ADEUDADO</t>
  </si>
  <si>
    <t>PROYECTO DE CALIFICACION Y GRADUACION DE ACREENCIAS</t>
  </si>
  <si>
    <t>1.1. LABORALES</t>
  </si>
  <si>
    <t>ACOSTA ACUNA ELSA MERY</t>
  </si>
  <si>
    <t>AVENDANO LEAL JENIFFER</t>
  </si>
  <si>
    <t>BELTRAN QUIROGA DIANA</t>
  </si>
  <si>
    <t>BERNAL PENUELA OSCAR J</t>
  </si>
  <si>
    <t xml:space="preserve">BERNAL ULLOA CARLOS EDUARDO             </t>
  </si>
  <si>
    <t>BOJACA LARA EDWIN FABI</t>
  </si>
  <si>
    <t>BONILLA FIQUE MAURICIO</t>
  </si>
  <si>
    <t>CASTANO LOPEZ MARIA LU</t>
  </si>
  <si>
    <t>CASTILLO PEREA GLORIA</t>
  </si>
  <si>
    <t>DIAZ MATEUS LUIS ALBER</t>
  </si>
  <si>
    <t>ESCALANTE PRIETO JORGE</t>
  </si>
  <si>
    <t>GONZALEZ GUTIERREZ IVO</t>
  </si>
  <si>
    <t>GRIMALDOS FRANCO RUBY</t>
  </si>
  <si>
    <t>GUEVARA BERBEO SIRLEY</t>
  </si>
  <si>
    <t>GUZMAN GARCIA NUBIA ST</t>
  </si>
  <si>
    <t>HERRERA BENAVIDES LADY</t>
  </si>
  <si>
    <t>MARTINEZ GUTIERREZ MAR</t>
  </si>
  <si>
    <t>MARTINEZ PINEDA YANETH</t>
  </si>
  <si>
    <t>MEDINA GIRAL CRISTIAN</t>
  </si>
  <si>
    <t>MORENO CASTILLO SANDRA</t>
  </si>
  <si>
    <t>OROZCO JIMENEZ EDWIN A</t>
  </si>
  <si>
    <t>ORTEGA ALINSON</t>
  </si>
  <si>
    <t>PESTANA CORDERO JULIO</t>
  </si>
  <si>
    <t>PULIDO OROZCO JHON CAR</t>
  </si>
  <si>
    <t>ROA SALINAS OLGA MARIA</t>
  </si>
  <si>
    <t>SALAZAR PACHON LUZ ANG</t>
  </si>
  <si>
    <t>VARGAS BERNAL ROSA MIL</t>
  </si>
  <si>
    <t>VERGARA DIAZ LEIDY JAZ</t>
  </si>
  <si>
    <t>ZULUAGA SALAZAR DIANA</t>
  </si>
  <si>
    <t>DIRECCION</t>
  </si>
  <si>
    <t>CRA 1A 1B 35 SUR</t>
  </si>
  <si>
    <t>CALLE 78D 110 72 PLZ 6 INT 12</t>
  </si>
  <si>
    <t>CRA 119A 63B 76</t>
  </si>
  <si>
    <t>CR 152 132A 16</t>
  </si>
  <si>
    <t>CRA 85 10 46</t>
  </si>
  <si>
    <t>CLL 7 9 89</t>
  </si>
  <si>
    <t>CRA 12 N 5 39 SUR</t>
  </si>
  <si>
    <t>KRA 6 23 70</t>
  </si>
  <si>
    <t>CRA 23B NO 71 26</t>
  </si>
  <si>
    <t>CL 10 1A 18 MZ 13 INT 3 CASA 32</t>
  </si>
  <si>
    <t>CALLE 37B 69A 18</t>
  </si>
  <si>
    <t>CR 9  1 96</t>
  </si>
  <si>
    <t>CALLE 13 14 63</t>
  </si>
  <si>
    <t>CRA 119 88 22 INT 6 APT 102</t>
  </si>
  <si>
    <t>CALL 129 F 123 30 BL 88 APTO 501</t>
  </si>
  <si>
    <t>DG 85 A 115 55</t>
  </si>
  <si>
    <t>DIG 7 71B 68</t>
  </si>
  <si>
    <t>CR 136 129 12</t>
  </si>
  <si>
    <t>CL 5 60 INT 2 P 1 BARR SAN FRANCISCO</t>
  </si>
  <si>
    <t>CALLE 135 151 82</t>
  </si>
  <si>
    <t>CLL 18A 6 38</t>
  </si>
  <si>
    <t>TRANV 2 1C 140</t>
  </si>
  <si>
    <t>CR 4  17 74</t>
  </si>
  <si>
    <t>CL 58 I BIS SUR 78 C 33</t>
  </si>
  <si>
    <t>CLL 158 109 49</t>
  </si>
  <si>
    <t>CL 5 9 49</t>
  </si>
  <si>
    <t>CRA 110 133 16</t>
  </si>
  <si>
    <t>CL 68B SUR 69 61 MZ 5 CASA 103</t>
  </si>
  <si>
    <t>CR 101A 129 12</t>
  </si>
  <si>
    <t>TOTAL LABORALES</t>
  </si>
  <si>
    <t>1.2. FISCALES</t>
  </si>
  <si>
    <t>SECRETARIA DE HACIENDA DISTRITAL</t>
  </si>
  <si>
    <t>SERVICIO NACIONAL DE APRENDIZAJE SENA</t>
  </si>
  <si>
    <t>TOTAL FISCALES</t>
  </si>
  <si>
    <t>Cr 8  6 64 Ed San Agustin</t>
  </si>
  <si>
    <t>Cl 17 65B 95</t>
  </si>
  <si>
    <t>Calle 57 N 8-69</t>
  </si>
  <si>
    <t>BANCOLOMBIA</t>
  </si>
  <si>
    <t>Centro comercial Portal 80 - Local N1-002</t>
  </si>
  <si>
    <t>TOTAL TERCERA CLASE</t>
  </si>
  <si>
    <t>ALMACENES EXITO S A</t>
  </si>
  <si>
    <t xml:space="preserve">Cra 48  32 Sur 139 </t>
  </si>
  <si>
    <t>ARAS LTDA</t>
  </si>
  <si>
    <t>Cra 10 28 49 Piso 14</t>
  </si>
  <si>
    <t>CADENA COMERCIAL OXXO COLOMBIA S A S</t>
  </si>
  <si>
    <t>Av Cra  26 24C 94</t>
  </si>
  <si>
    <t>COLSUBSIDIO</t>
  </si>
  <si>
    <t>Cl 26 24 34</t>
  </si>
  <si>
    <t>FARMATODO COLOMBIA SA</t>
  </si>
  <si>
    <t>Av Calle 100 19A 10 P 7</t>
  </si>
  <si>
    <t>GLOBAL WINE SPIRITS LTDA</t>
  </si>
  <si>
    <t>Cr 85D 51 65 BG 5</t>
  </si>
  <si>
    <t>KRONOS LOGISTICS LIMITADA</t>
  </si>
  <si>
    <t>Cra 16 79 20 Of 901</t>
  </si>
  <si>
    <t>LINEAS TECNICAS DE CARGAMENTOS S A</t>
  </si>
  <si>
    <t>km 2. 7 Via Siberia</t>
  </si>
  <si>
    <t>LOGIN CARGO LTDA</t>
  </si>
  <si>
    <t>Cra 106 15 25 Mz 9BG 14</t>
  </si>
  <si>
    <t>MONSTER ENERGY COLOMBIA SAS</t>
  </si>
  <si>
    <t>Calle 72 10 07 Ofc 1106</t>
  </si>
  <si>
    <t>NUEVA SOCIEDA DE TRANSPORTADORES COLOMBIANOS LTDA</t>
  </si>
  <si>
    <t>Cl 9 N 32A 68 Piso 2</t>
  </si>
  <si>
    <t>SUPPLA S A</t>
  </si>
  <si>
    <t>Cra 7 113 43 Of 601</t>
  </si>
  <si>
    <t>TOTAL CUARTA CLASE</t>
  </si>
  <si>
    <t>IPC</t>
  </si>
  <si>
    <t>I. FINAL</t>
  </si>
  <si>
    <t>I. INICIAL</t>
  </si>
  <si>
    <t>F.V/TO.</t>
  </si>
  <si>
    <t>DIRECCION DE IMPUESTOS Y ADUANAS  NACIONALES DIAN</t>
  </si>
  <si>
    <t>Cl 5  4  40 Paque  Belalcazar</t>
  </si>
  <si>
    <t>TOTAL PRIMERA CLASE</t>
  </si>
  <si>
    <t xml:space="preserve">2. TERCERA CLASE.- HIPOTECARIOS.- DE CONFORMIDAD CON LO DISPUESTO EN EL ARTICULO 2499 DEL CODIGO CIVIL, SON LOS SIGUIENTES CREDITOS: </t>
  </si>
  <si>
    <t>3. CUARTA CLASE - PROVEEDORES ESTRATEGICOS.- DE CONFORMIDAD CON LO DISPUESTO EN EL ARTICULO 124 DE LA LEY 1116 DE 2006, SON LOS SIGUIENTES CREDITOS:</t>
  </si>
  <si>
    <t>4. QUINTA CLASE.- QUIROGRAFARIOS.- DE CONFORMIDAD CON LO DISPUESTO EN EL ARTICULO 2509 DEL CODIGO CIVIL , SON LOS SIGUIENTES CREDITOS:</t>
  </si>
  <si>
    <t>12893</t>
  </si>
  <si>
    <t>869077</t>
  </si>
  <si>
    <t>4640</t>
  </si>
  <si>
    <t>ABASTECEMOS DE OCCIDENTE S.A</t>
  </si>
  <si>
    <t>ACOSTA &amp; CIA  S. EN. C.S</t>
  </si>
  <si>
    <t>AGENCIA DE ADUANA KN COLOMBIA SAS</t>
  </si>
  <si>
    <t xml:space="preserve">AGENCIA DE ADUANAS ASCOINTER SA </t>
  </si>
  <si>
    <t>ALARMAR LTDA</t>
  </si>
  <si>
    <t>ALMACEN LA 14 S A</t>
  </si>
  <si>
    <t>ALMAVIVA GLOBAL CARGO S A</t>
  </si>
  <si>
    <t>ALMAVIVA S A</t>
  </si>
  <si>
    <t>AMADE UG</t>
  </si>
  <si>
    <t>ANDINA CONSULTORIA AMNIENTAL  Y FUMIGACIONES SAS</t>
  </si>
  <si>
    <t>APONTE GUILLERMO</t>
  </si>
  <si>
    <t>AQUA  OSMOSIS LTDA</t>
  </si>
  <si>
    <t>ARUNA ASESORES SAS</t>
  </si>
  <si>
    <t>ASAP CONCEPTOS PROMOCIONALES DE MARKETING LTDA</t>
  </si>
  <si>
    <t>AUSTROLOG INC</t>
  </si>
  <si>
    <t xml:space="preserve">AUSTROLOG INC </t>
  </si>
  <si>
    <t>BANCO BOGOTA</t>
  </si>
  <si>
    <t>BANCO GNB SUDAMERIS</t>
  </si>
  <si>
    <t>BERNAL MESA JOSE  ARMANDO</t>
  </si>
  <si>
    <t>BERNAL ULLOA CARLOS EDUARDO</t>
  </si>
  <si>
    <t>BLU LOGISTICS COLOMBIA SAS</t>
  </si>
  <si>
    <t>BUSES AMARILLOS  Y ROJO S.A</t>
  </si>
  <si>
    <t>C F LOGISTICA SAS</t>
  </si>
  <si>
    <t>CABADELPA COLOMBIA S A</t>
  </si>
  <si>
    <t>CAJAS FUERTES ANCLA S.A</t>
  </si>
  <si>
    <t>CAMARGO TOVAR SANDRA MILENA</t>
  </si>
  <si>
    <t>CARVAJAL TECNOLOGIA Y SERVICIOS SAS</t>
  </si>
  <si>
    <t>CENCOSUD COLOMBIA S.AS</t>
  </si>
  <si>
    <t>CHIVATA VANEGAS MAURICIO</t>
  </si>
  <si>
    <t>CMA CGM COLOMBIA LTDA</t>
  </si>
  <si>
    <t>COLIMPEL S.A</t>
  </si>
  <si>
    <t>COLOMBIANA DE COMERCIO S.A</t>
  </si>
  <si>
    <t>COMERCIALIZADORA FLORALIA</t>
  </si>
  <si>
    <t>COMERCIALIZADORA GIRALDO Y GOMEZ Y CIA S A</t>
  </si>
  <si>
    <t>COMERCIALIZADORA MACEL SAS</t>
  </si>
  <si>
    <t>COMFANDI</t>
  </si>
  <si>
    <t>CONAGRA FOODS EXPORT COMPANY</t>
  </si>
  <si>
    <t>CONAGRA FOODS EXPORT COMPANY INC</t>
  </si>
  <si>
    <t>CONFIRMEZA</t>
  </si>
  <si>
    <t>CONFITECOL S A</t>
  </si>
  <si>
    <t>CONSORCIO TOLIMA</t>
  </si>
  <si>
    <t>CORPORACION CLUB EL NOGAL</t>
  </si>
  <si>
    <t>COURIER NACIONAL E INTERNACIONAL</t>
  </si>
  <si>
    <t>DE LA PAVA PEÑA OSCAR</t>
  </si>
  <si>
    <t>DIAZ TOVAR HAROLD DANILO</t>
  </si>
  <si>
    <t>DIESTRA BRANDS Y RETAIL S A S</t>
  </si>
  <si>
    <t>DOTAPLUS S A S</t>
  </si>
  <si>
    <t>DR PEPPER SNAPPLE</t>
  </si>
  <si>
    <t>ECHEVERRI  GARCES JUAN CARLOS</t>
  </si>
  <si>
    <t>EMAC  SALUD Y BIENESTAR LTDA</t>
  </si>
  <si>
    <t>ESPACIO Y MERCADEO</t>
  </si>
  <si>
    <t>ESTELAR IMPRESORES LTDA</t>
  </si>
  <si>
    <t>EXTINTORES ABC COLOMBIA SAS</t>
  </si>
  <si>
    <t>FALCON FREIGHT S A</t>
  </si>
  <si>
    <t>FERRERO LATIN AMERICA DEVELOPING MARKETS SAS</t>
  </si>
  <si>
    <t>FOGEL ANDINA S A S</t>
  </si>
  <si>
    <t>FORMAS Y PAPELES LTDA</t>
  </si>
  <si>
    <t>GAVA COLOMBIA LTDA</t>
  </si>
  <si>
    <t>GONZALEZ GUTIERREZ IVON ANDREA</t>
  </si>
  <si>
    <t>GUERRERO DE LEON OMAR ENRIQUE</t>
  </si>
  <si>
    <t>HERRAN BORJA  DIEGO FERNANDO</t>
  </si>
  <si>
    <t>HIGIENE INDUSTRIAL S A S</t>
  </si>
  <si>
    <t>INBIMA SA</t>
  </si>
  <si>
    <t>INSITU MOBILE SOFTWARE S A</t>
  </si>
  <si>
    <t>LEASING BANCOLOMBIA</t>
  </si>
  <si>
    <t>LIBERTY SEGUROS S A</t>
  </si>
  <si>
    <t>LOEXA SA</t>
  </si>
  <si>
    <t>M Y B LOGISTICA INTEGRAL SAS</t>
  </si>
  <si>
    <t>M Y B ZONA FRANCA S A S</t>
  </si>
  <si>
    <t>MAKRO SUPERMAYORISTA S A S</t>
  </si>
  <si>
    <t>MASTERFOODS COLOMBIA LTDA</t>
  </si>
  <si>
    <t>MERCA MIO S A</t>
  </si>
  <si>
    <t>MG SALUD INTEGRAL OCUPACIONAL SAS</t>
  </si>
  <si>
    <t>MONTACARGAS MEZU SAS</t>
  </si>
  <si>
    <t>MORALES MARTINEZ RAFAEL ANDRES</t>
  </si>
  <si>
    <t>MUNOZ MUNOZ OSCAR DARIO</t>
  </si>
  <si>
    <t>NARANJO COMUNICACIONES GRAFICA S A S</t>
  </si>
  <si>
    <t>OCHOA GARCA LINA MARCELA</t>
  </si>
  <si>
    <t>P  S VALCAS SOCIEDAD ANONIMA</t>
  </si>
  <si>
    <t>PAPELERIA LOS COLORES Y CIA LTDA</t>
  </si>
  <si>
    <t>PARQUE AGROINDUSTRIAL DE OCCIDENTE PH</t>
  </si>
  <si>
    <t>PETROBRAS COLOMBIA COMBUSTIBLE S A</t>
  </si>
  <si>
    <t>PINILLA ALCALA LUCIANO</t>
  </si>
  <si>
    <t>PONTI S P A</t>
  </si>
  <si>
    <t>PRODUCTOS Y SERVICIOS COLOMBIANOS MA K LTDA</t>
  </si>
  <si>
    <t>PRODUCTOS Y SUMINISTROS LTDA</t>
  </si>
  <si>
    <t>QUIÑONEZ  VARGAS FENEY</t>
  </si>
  <si>
    <t>RECORDAR PREVISION EXCEQUIAL TOTAL SA</t>
  </si>
  <si>
    <t>RED ESPECIALIZADA EN TRANSPORTE REDETRANS S A</t>
  </si>
  <si>
    <t>ROJAS RAMIREZ GERMAN</t>
  </si>
  <si>
    <t>RONZHEIMER GERSTL JULIA</t>
  </si>
  <si>
    <t>ROYAL UNIBREW A S</t>
  </si>
  <si>
    <t>RUIZ MARTINEZ MARIA DE JESUS</t>
  </si>
  <si>
    <t>SERVICIOS GRAFICOS INTEGRALES SAS</t>
  </si>
  <si>
    <t>SERVIENTREGA S.A</t>
  </si>
  <si>
    <t>SOCIEDAD OPERADOREA BARRANQUILLA ROYAL SAS</t>
  </si>
  <si>
    <t>SUPER A LTDA</t>
  </si>
  <si>
    <t>SUPERTIENDAS Y DROGUERIAS OLIMPICA SA</t>
  </si>
  <si>
    <t>SURTIFAMILIAR S A</t>
  </si>
  <si>
    <t>SURTILIDER S.A.S</t>
  </si>
  <si>
    <t>TRANS INTERNATIONAL COURIER LTDA</t>
  </si>
  <si>
    <t>TRANSBORDER SAS</t>
  </si>
  <si>
    <t>ULLOA DE BERNAL CLARA STELLA</t>
  </si>
  <si>
    <t>UNIVERSAL GRAPHIC PRODUCCION GRAFICA SAS</t>
  </si>
  <si>
    <t>URQUIJO MEDINA JOAQUIN</t>
  </si>
  <si>
    <t>VENEZOLANA DE CONTROLINTERMODAL   VECONINTER S A</t>
  </si>
  <si>
    <t>VICTORIA CARGO TRANSPORTES S.A.S</t>
  </si>
  <si>
    <t>VISION PLASTICA LTDA</t>
  </si>
  <si>
    <t>TOTAL QUINTA CLASE</t>
  </si>
  <si>
    <t>Trav 6 13 194</t>
  </si>
  <si>
    <t>Autopista  Cali Yumbo  Km 4</t>
  </si>
  <si>
    <t>Avenida el dorado N 106 39 P4</t>
  </si>
  <si>
    <t>Manga Cra 24 28 59</t>
  </si>
  <si>
    <t>Cl 24N 8N 10</t>
  </si>
  <si>
    <t>Cr 1 Cl 70</t>
  </si>
  <si>
    <t>Diagonal 3 N 30A 20</t>
  </si>
  <si>
    <t>Cra 47 12B 50</t>
  </si>
  <si>
    <t>STARENWEG 21D 50765 COLOGNE</t>
  </si>
  <si>
    <t>Cl 48 Sur 27 82</t>
  </si>
  <si>
    <t>Cra 65 7 91</t>
  </si>
  <si>
    <t>Cr 7 180 75 Mod 3 Loc 3</t>
  </si>
  <si>
    <t>Av Dorado 69c Torre C Of 709</t>
  </si>
  <si>
    <t>Cra 71  19 90</t>
  </si>
  <si>
    <t>Calle Manuel Maria Icaza Edificio Angeliki - Piso 3 - of. 301</t>
  </si>
  <si>
    <t>Cl 36 7 47</t>
  </si>
  <si>
    <t>Cr 7A  75 85</t>
  </si>
  <si>
    <t>Av caracas 32 88</t>
  </si>
  <si>
    <t>Cr 6 86 57 Ap 802</t>
  </si>
  <si>
    <t>Cra 106 N 15A 25 Manzana 12 Int 40</t>
  </si>
  <si>
    <t>Av Caracas 15 47 Sur</t>
  </si>
  <si>
    <t>Av Centenario Cll 17 N 81A 07</t>
  </si>
  <si>
    <t>Cl 93  15 59 Of 403</t>
  </si>
  <si>
    <t>Cra 68h 73a 29</t>
  </si>
  <si>
    <t>Cl 42 m 33 Local 6</t>
  </si>
  <si>
    <t>Av el Dorado 90-10</t>
  </si>
  <si>
    <t>AV 9 125 30</t>
  </si>
  <si>
    <t>Cl 49 Sur n 93B 39 Int 4 Ap 103</t>
  </si>
  <si>
    <t>Cra 7 67 02 Of 1103</t>
  </si>
  <si>
    <t>Cr 36  18 21</t>
  </si>
  <si>
    <t>Av cra 68 72</t>
  </si>
  <si>
    <t>Cr 24 89 Ps 12</t>
  </si>
  <si>
    <t>Cra 4 Norte 72F 25</t>
  </si>
  <si>
    <t>Cra 56 13C 103</t>
  </si>
  <si>
    <t>Cr 99 25 15</t>
  </si>
  <si>
    <t>Av Roosvelt 34 28</t>
  </si>
  <si>
    <t>COLLECTIONS CENTER DRIVE CHICAGO I</t>
  </si>
  <si>
    <t>Cr 36 18 21</t>
  </si>
  <si>
    <t>Cl 108 15 41 P3</t>
  </si>
  <si>
    <t>Cl 69 14A 48</t>
  </si>
  <si>
    <t>Cra 60 67B 22</t>
  </si>
  <si>
    <t>AV 82  7 31</t>
  </si>
  <si>
    <t>CL 10 1A 18M Int 3 Casa 32</t>
  </si>
  <si>
    <t>Cra 62 18A 79</t>
  </si>
  <si>
    <t>Cr 79A 11A 40 Torre 4</t>
  </si>
  <si>
    <t>ATLANTA</t>
  </si>
  <si>
    <t>Cr 44a Cl 38A Sur 40</t>
  </si>
  <si>
    <t>Cr 47a 93 25</t>
  </si>
  <si>
    <t>Cr 10a 69A 16</t>
  </si>
  <si>
    <t>Cr 7  18 65</t>
  </si>
  <si>
    <t>Cr 62 96 33 Lc 001</t>
  </si>
  <si>
    <t>Tv 40a 42 97</t>
  </si>
  <si>
    <t>Cra 7 156 68 P 24</t>
  </si>
  <si>
    <t>CL 15  N 32 234</t>
  </si>
  <si>
    <t>Cr 32C 2 93</t>
  </si>
  <si>
    <t>Cra 13 90 36 Of 603</t>
  </si>
  <si>
    <t>Cra 9 1 96</t>
  </si>
  <si>
    <t>Cl 24 15 67</t>
  </si>
  <si>
    <t>Cra 82a 67 82</t>
  </si>
  <si>
    <t>Av 3A Nte 47 42</t>
  </si>
  <si>
    <t>Cr 68G Bis 36B 31 sur</t>
  </si>
  <si>
    <t>Cra 43A N 1 502 Torre 3 Of 805</t>
  </si>
  <si>
    <t>Av Cl 72 6 30</t>
  </si>
  <si>
    <t>Cra 968 17 09 Of 401</t>
  </si>
  <si>
    <t>Cra 96B 17 09 Of 401</t>
  </si>
  <si>
    <t>Cr 106 15 25 Man Lote 15 ZF</t>
  </si>
  <si>
    <t>Cra 106 15 25 Mz 5 Lt 15</t>
  </si>
  <si>
    <t>Cr 39 193 63</t>
  </si>
  <si>
    <t>Km 3 Via  Malambo  Sabanalarga</t>
  </si>
  <si>
    <t>Cl 6 59A 30</t>
  </si>
  <si>
    <t>Cra 112A  79 17</t>
  </si>
  <si>
    <t>Cra 41C 11 63</t>
  </si>
  <si>
    <t>Cra 158a 131a 29</t>
  </si>
  <si>
    <t>Atopista Medellin Siberia</t>
  </si>
  <si>
    <t>Parque Agroindustrial Portos</t>
  </si>
  <si>
    <t>Cra 1Bis 56 50</t>
  </si>
  <si>
    <t>Tv 25 53B 41</t>
  </si>
  <si>
    <t>Cl 13 6 46</t>
  </si>
  <si>
    <t>Calle 80 Km 2 Via Siberia</t>
  </si>
  <si>
    <t>Cra 7 N 71 21 Torre B Piso 17</t>
  </si>
  <si>
    <t>Av Jimenez N 7 25 Of 818</t>
  </si>
  <si>
    <t>28074 GHEMME (NO) Via Ferrera n 7</t>
  </si>
  <si>
    <t>Cl 44 66B 44</t>
  </si>
  <si>
    <t>Autopista Medellin  Km 2</t>
  </si>
  <si>
    <t>Cr 1 C4 53 40</t>
  </si>
  <si>
    <t>Tv 16a 46 24</t>
  </si>
  <si>
    <t>Tv 6 13 05 Local 2</t>
  </si>
  <si>
    <t>Cl 11 N 3 30</t>
  </si>
  <si>
    <t>Calle 80 K.m 2 Via Siberia Bodega 2 Local 1311</t>
  </si>
  <si>
    <t>Faxe Alle 1 DK 4640</t>
  </si>
  <si>
    <t>Cl 1 Sur 81c 20</t>
  </si>
  <si>
    <t>Cl 63D 28 50</t>
  </si>
  <si>
    <t>Av 6 34A 11</t>
  </si>
  <si>
    <t>Cr 16a 82 53</t>
  </si>
  <si>
    <t>Calle 80 N 51b 25</t>
  </si>
  <si>
    <t>Cra 1 Oeste  1 109 Sta Teresita</t>
  </si>
  <si>
    <t>Cl 83 19 24 Gama</t>
  </si>
  <si>
    <t>Cl 9 B 23C 65</t>
  </si>
  <si>
    <t>Cl 77 69H</t>
  </si>
  <si>
    <t>Cra 59a  44b 39</t>
  </si>
  <si>
    <t>Cra 7 51P 11</t>
  </si>
  <si>
    <t>Cra 70 7 58</t>
  </si>
  <si>
    <t>Finca el Madrigal</t>
  </si>
  <si>
    <t>Cr 68D 25B 86 Of 227</t>
  </si>
  <si>
    <t>Aut Cali Yumbo  Cencar BL4A Of 206</t>
  </si>
  <si>
    <t>Cl 13A 27A</t>
  </si>
  <si>
    <t>NP 678</t>
  </si>
  <si>
    <t>NP 5594</t>
  </si>
  <si>
    <t>P-12874</t>
  </si>
  <si>
    <t>NARANJO COMUNICACIONES GRAFICA SAS</t>
  </si>
  <si>
    <t>TOTAL GENERAL</t>
  </si>
  <si>
    <t>BEBIDA LOGISTICA EN REORGANIZACION</t>
  </si>
  <si>
    <t>1. CREDITOS DE PRIMERA CLASE.- DE CONFORMIDAD CON LO DISPUESTO EN EL ARTICULO 2495 DEL CODIGO CIVIL, SON LOS SIGUIENTES CREDITOS:</t>
  </si>
  <si>
    <t>ICBF</t>
  </si>
  <si>
    <t>( 2 ) Nombre o Razón Social</t>
  </si>
  <si>
    <t>( 4 ) Nit o Cédula de Ciudadanía</t>
  </si>
  <si>
    <t>( 6 ) Dirección de Notificación</t>
  </si>
  <si>
    <t>( 8 ) Ciudad o Municipio</t>
  </si>
  <si>
    <t>( 10 ) País</t>
  </si>
  <si>
    <t>( 12 ) Tipo de Vinculo con el Deudor, Socios, Admon o Controlante?</t>
  </si>
  <si>
    <t>( 13 ) No de la Obligación</t>
  </si>
  <si>
    <t>( 14 ) Saldo de Capital por Pagar</t>
  </si>
  <si>
    <t>( 20 ) Derechos de Voto</t>
  </si>
  <si>
    <t>( 24 ) Participación Derechos de Voto (%)</t>
  </si>
  <si>
    <t>Saldo de capital vencido</t>
  </si>
  <si>
    <t>Valor capital vencido actualizado IPC</t>
  </si>
  <si>
    <t>PROYECTO DE DETERMINACION DE DERECHOS DE VOTO</t>
  </si>
  <si>
    <t>LABORALES</t>
  </si>
  <si>
    <t xml:space="preserve">CLASE  A  - </t>
  </si>
  <si>
    <t>COLOMBIA</t>
  </si>
  <si>
    <t>NINGUNO</t>
  </si>
  <si>
    <t>Observaciones</t>
  </si>
  <si>
    <t>Corresponde a Provisión de cesantías, intereses de cesantias, prima de servicios, vacaciones y salario de 7 días</t>
  </si>
  <si>
    <t>CALI</t>
  </si>
  <si>
    <t>GRANADA BETANCURT DIANA</t>
  </si>
  <si>
    <t>FUNZA</t>
  </si>
  <si>
    <t>BOGOTA</t>
  </si>
  <si>
    <t xml:space="preserve">CR 8 8 56  </t>
  </si>
  <si>
    <t xml:space="preserve">TOTAL LABORALES </t>
  </si>
  <si>
    <t xml:space="preserve">CLASE  B  - </t>
  </si>
  <si>
    <t>ENTIDADES PUBLICAS</t>
  </si>
  <si>
    <t>YUMBO</t>
  </si>
  <si>
    <t>Multa por no tener aprendiz en el perido del 1 de Abril de 2012 a 30 de Julio de 2014</t>
  </si>
  <si>
    <t>Res. 1598 20/11/14</t>
  </si>
  <si>
    <t>Fecha de Obligación</t>
  </si>
  <si>
    <t>Fecha de vencimiento</t>
  </si>
  <si>
    <t>Carrera 50  26 51</t>
  </si>
  <si>
    <t>TOTAL CLASE B  - ENTIDADES PUBLICAS</t>
  </si>
  <si>
    <t>Liquidación aportes entre enero de 2010 hasta abril 2013 - Visita practicada el 5 de Noviembre de 2014 posteriormente envian comunicación del 3 de diciembre de 2014 donde dan 5 días, por tanto nos e indexa por vencerse despues de la apertura</t>
  </si>
  <si>
    <t xml:space="preserve">CLASE  C  - </t>
  </si>
  <si>
    <t>ENTIDADES FINANCIERAS</t>
  </si>
  <si>
    <t>TOTAL CLASE C  - ENTIDADES FINANCIERAS</t>
  </si>
  <si>
    <t>Tarjeta</t>
  </si>
  <si>
    <t xml:space="preserve">HELM BANK </t>
  </si>
  <si>
    <t xml:space="preserve">CLASE  D  - </t>
  </si>
  <si>
    <t>ACREEDORES INTERNOS</t>
  </si>
  <si>
    <t xml:space="preserve">CLASE  E - </t>
  </si>
  <si>
    <t>DEMAS ACREEDORES</t>
  </si>
  <si>
    <t>SUB TOTAL DIAN</t>
  </si>
  <si>
    <t>SUB TOTAL SECRETARIA DE HACIENDA DISTRITAL</t>
  </si>
  <si>
    <t>SUB TOTAL SERVICIO NACIONAL DE APRENDIZAJE SENA</t>
  </si>
  <si>
    <t>SUB TOTAL ICBF</t>
  </si>
  <si>
    <t>SUB TOTAL BANCOLOMBIA</t>
  </si>
  <si>
    <t>SUB TOTAL  BANCO DE BOGOTA</t>
  </si>
  <si>
    <t>SUB TOTAL  BANCO SUDAMERIS</t>
  </si>
  <si>
    <t>SUB TOTAL COLPATRIA</t>
  </si>
  <si>
    <t>SUB TOTAL  HELM BANK</t>
  </si>
  <si>
    <t>SUB TOTAL  LEASING BANCOLOMBIA</t>
  </si>
  <si>
    <t xml:space="preserve">SUB TOTAL </t>
  </si>
  <si>
    <t>Iva perido Septiembre-octubre 2014</t>
  </si>
  <si>
    <t>Ica periodo 2011-01</t>
  </si>
  <si>
    <t>Ica periodo 2011-02</t>
  </si>
  <si>
    <t>Ica periodo 2011-03</t>
  </si>
  <si>
    <t>Ica periodo 2011-04</t>
  </si>
  <si>
    <t>Ica periodo 2011-05</t>
  </si>
  <si>
    <t>Ica periodo 2011-06</t>
  </si>
  <si>
    <t>Ica periodo 2012-06</t>
  </si>
  <si>
    <t>Ica 2013</t>
  </si>
  <si>
    <t>2014 Moto OTV37C</t>
  </si>
  <si>
    <t>2014 Moto OTV38C</t>
  </si>
  <si>
    <t>2014 Moto OTV41C</t>
  </si>
  <si>
    <t>2014 Moto OTV42C</t>
  </si>
  <si>
    <t>2014 Moto OTV44C</t>
  </si>
  <si>
    <t>2014 Moto OTV39C</t>
  </si>
  <si>
    <t>2014 Moto OTV40C</t>
  </si>
  <si>
    <t>2014 Moto OTV43C</t>
  </si>
  <si>
    <t>Tarjeta de credito</t>
  </si>
  <si>
    <t>Sobregiro cta cte 33524243691</t>
  </si>
  <si>
    <t xml:space="preserve">Tarjeta de credito </t>
  </si>
  <si>
    <t>Usuarios aduaneros perido Septiembre-octubre 2014</t>
  </si>
  <si>
    <t>Crédito de consumo</t>
  </si>
  <si>
    <t>Crédito de consumo-</t>
  </si>
  <si>
    <t xml:space="preserve">Crédito de liquidez.   </t>
  </si>
  <si>
    <t>Convenio de libranza- Sudameris solicito $117,518,203 y hubo dos abonos el 29/5/14 por $3,755,610</t>
  </si>
  <si>
    <t>FIDUCIARIA COLPATRIA S.A</t>
  </si>
  <si>
    <t>Cr 7 24 89 ps 21</t>
  </si>
  <si>
    <t>SUB TOTAL FIDUCIA COLPATRIA</t>
  </si>
  <si>
    <t>Comisión por servicios fiduciarios</t>
  </si>
  <si>
    <t>BANCO COLPATRIA</t>
  </si>
  <si>
    <t>PATRIMONIO AUTONOMO-COLPATRIA</t>
  </si>
  <si>
    <t>Cr 7 24-89 Ps 21</t>
  </si>
  <si>
    <t>SUB TOTAL  PATRIMONIO AUTONOMO-COLPATRIA</t>
  </si>
  <si>
    <t>Patrimonio autonomo</t>
  </si>
  <si>
    <t>Leasing de vehículos</t>
  </si>
  <si>
    <t>TOTAL CLASE D  - ACREEDORES INTERNOS</t>
  </si>
  <si>
    <t>CL 81 7 36 APTO 101</t>
  </si>
  <si>
    <t>ACCIONISTA</t>
  </si>
  <si>
    <t>BERNAL ULLOA CARLOS C</t>
  </si>
  <si>
    <t>BERNAL ULLOA CLARA JIMENA</t>
  </si>
  <si>
    <t>CL 85 10 46 APTO 1002</t>
  </si>
  <si>
    <t>1,57% de participación</t>
  </si>
  <si>
    <t>CL 98 22 64</t>
  </si>
  <si>
    <t>AV 82 7 31 APTO 602</t>
  </si>
  <si>
    <t>20,43% de participación</t>
  </si>
  <si>
    <t>P-5033508</t>
  </si>
  <si>
    <t>CL 80 KM 2 VIA SIBERIA</t>
  </si>
  <si>
    <t>AUSTRIA</t>
  </si>
  <si>
    <t>18,2% de participación</t>
  </si>
  <si>
    <t>NINGUNA</t>
  </si>
  <si>
    <t>TOTAL CLASE E  - DEMAS ACREEDORES</t>
  </si>
  <si>
    <t>PAGARE</t>
  </si>
  <si>
    <t>Aparece relacionado por $104,571,986 pero hay mandamiento de pago por valor diferente.  Se toma el valor del mandamiento de pago</t>
  </si>
  <si>
    <t>Contrato de Mutuo 001</t>
  </si>
  <si>
    <t>Mandamiento de pago</t>
  </si>
  <si>
    <t>Contrato de Mutuo 002</t>
  </si>
  <si>
    <t>RONZHEIMER - GERSTL JULIA</t>
  </si>
  <si>
    <t>ITALIA</t>
  </si>
  <si>
    <t>ROMA</t>
  </si>
  <si>
    <t>SABANALARGA-ATLANTICO</t>
  </si>
  <si>
    <t>CHICAGO</t>
  </si>
  <si>
    <t>ESTADOS UNIDOS</t>
  </si>
  <si>
    <t>DINAMARCA</t>
  </si>
  <si>
    <t>9*10*12</t>
  </si>
  <si>
    <t>SISTEMAS DE INFORMACION EMPRESARIAL</t>
  </si>
  <si>
    <t>Pagare N° 039 /Intereses corrientes al 1%/el valor es solo capital/Prestamo</t>
  </si>
  <si>
    <t>Parentesco</t>
  </si>
  <si>
    <t>PARA CONCILIAR YA QUE NO COINCIDE CON LO QUE PRESENTA EL ACREEDOR</t>
  </si>
  <si>
    <t>COTA</t>
  </si>
  <si>
    <t>Bebida logistica indica que no fue radicada-Al revisar fra esta radicada</t>
  </si>
  <si>
    <t>CARTAGENA</t>
  </si>
  <si>
    <t>R.L.</t>
  </si>
  <si>
    <t>CEDULA / NIT</t>
  </si>
  <si>
    <t>INTERNOS</t>
  </si>
  <si>
    <t>TOTAL</t>
  </si>
  <si>
    <t>43,02% de participación PARTICIPACION POR ACCIONES PATRIMONIO LIQUIDO</t>
  </si>
  <si>
    <t>16,71% de participación PARTICIPACION POR ACCIONES PATRIMONIO LIQUIDO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</si>
</sst>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\ #,##0_);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_-* #,##0\ _p_t_a_-;\-* #,##0\ _p_t_a_-;_-* &quot;-&quot;\ _p_t_a_-;_-@_-"/>
    <numFmt numFmtId="169" formatCode="&quot;$&quot;\ #,##0"/>
    <numFmt numFmtId="170" formatCode="[$$-240A]\ #,##0.00"/>
    <numFmt numFmtId="171" formatCode="&quot;$&quot;\ #,##0.00"/>
    <numFmt numFmtId="172" formatCode="[$$-240A]\ #,##0_);\([$$-240A]\ #,##0\)"/>
    <numFmt numFmtId="173" formatCode="0.000%"/>
    <numFmt numFmtId="174" formatCode="_(&quot;$&quot;\ * #,##0_);_(&quot;$&quot;\ * \(#,##0\);_(&quot;$&quot;\ * &quot;-&quot;??_);_(@_)"/>
    <numFmt numFmtId="175" formatCode="0_ ;\-0\ "/>
    <numFmt numFmtId="176" formatCode="[$-C0A]dd\-mmm\-yy;@"/>
    <numFmt numFmtId="177" formatCode="[$-C0A]d\-mmm\-yy;@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</font>
    <font>
      <sz val="8"/>
      <color theme="0"/>
      <name val="Calibri"/>
      <family val="2"/>
    </font>
    <font>
      <sz val="8"/>
      <color rgb="FF006100"/>
      <name val="Calibri"/>
      <family val="2"/>
    </font>
    <font>
      <b/>
      <sz val="8"/>
      <color rgb="FFFA7D00"/>
      <name val="Calibri"/>
      <family val="2"/>
    </font>
    <font>
      <b/>
      <sz val="8"/>
      <color theme="0"/>
      <name val="Calibri"/>
      <family val="2"/>
    </font>
    <font>
      <sz val="8"/>
      <color rgb="FFFA7D00"/>
      <name val="Calibri"/>
      <family val="2"/>
    </font>
    <font>
      <b/>
      <sz val="11"/>
      <color theme="3"/>
      <name val="Calibri"/>
      <family val="2"/>
    </font>
    <font>
      <sz val="8"/>
      <color rgb="FF3F3F76"/>
      <name val="Calibri"/>
      <family val="2"/>
    </font>
    <font>
      <sz val="8"/>
      <color rgb="FF9C0006"/>
      <name val="Calibri"/>
      <family val="2"/>
    </font>
    <font>
      <sz val="8"/>
      <color rgb="FF9C6500"/>
      <name val="Calibri"/>
      <family val="2"/>
    </font>
    <font>
      <sz val="10"/>
      <color theme="1"/>
      <name val="Arial"/>
      <family val="2"/>
    </font>
    <font>
      <b/>
      <sz val="8"/>
      <color rgb="FF3F3F3F"/>
      <name val="Calibri"/>
      <family val="2"/>
    </font>
    <font>
      <sz val="8"/>
      <color rgb="FFFF0000"/>
      <name val="Calibri"/>
      <family val="2"/>
    </font>
    <font>
      <i/>
      <sz val="8"/>
      <color rgb="FF7F7F7F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8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4">
    <xf numFmtId="0" fontId="0" fillId="0" borderId="0"/>
    <xf numFmtId="0" fontId="4" fillId="0" borderId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3" fillId="1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23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23" fillId="1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23" fillId="2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23" fillId="2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23" fillId="3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23" fillId="1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23" fillId="15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23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23" fillId="2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23" fillId="27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23" fillId="31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24" fillId="12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24" fillId="16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24" fillId="2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24" fillId="2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24" fillId="28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24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5" fillId="2" borderId="0" applyNumberFormat="0" applyBorder="0" applyAlignment="0" applyProtection="0"/>
    <xf numFmtId="0" fontId="8" fillId="47" borderId="10" applyNumberFormat="0" applyAlignment="0" applyProtection="0"/>
    <xf numFmtId="0" fontId="8" fillId="47" borderId="10" applyNumberFormat="0" applyAlignment="0" applyProtection="0"/>
    <xf numFmtId="0" fontId="8" fillId="47" borderId="10" applyNumberFormat="0" applyAlignment="0" applyProtection="0"/>
    <xf numFmtId="0" fontId="26" fillId="6" borderId="4" applyNumberFormat="0" applyAlignment="0" applyProtection="0"/>
    <xf numFmtId="0" fontId="9" fillId="48" borderId="11" applyNumberFormat="0" applyAlignment="0" applyProtection="0"/>
    <xf numFmtId="0" fontId="9" fillId="48" borderId="11" applyNumberFormat="0" applyAlignment="0" applyProtection="0"/>
    <xf numFmtId="0" fontId="9" fillId="48" borderId="11" applyNumberFormat="0" applyAlignment="0" applyProtection="0"/>
    <xf numFmtId="0" fontId="27" fillId="7" borderId="7" applyNumberFormat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28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24" fillId="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24" fillId="13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24" fillId="17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24" fillId="2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24" fillId="25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24" fillId="29" borderId="0" applyNumberFormat="0" applyBorder="0" applyAlignment="0" applyProtection="0"/>
    <xf numFmtId="0" fontId="12" fillId="38" borderId="10" applyNumberFormat="0" applyAlignment="0" applyProtection="0"/>
    <xf numFmtId="0" fontId="12" fillId="38" borderId="10" applyNumberFormat="0" applyAlignment="0" applyProtection="0"/>
    <xf numFmtId="0" fontId="12" fillId="38" borderId="10" applyNumberFormat="0" applyAlignment="0" applyProtection="0"/>
    <xf numFmtId="0" fontId="30" fillId="5" borderId="4" applyNumberFormat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31" fillId="3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32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54" borderId="13" applyNumberFormat="0" applyFont="0" applyAlignment="0" applyProtection="0"/>
    <xf numFmtId="0" fontId="4" fillId="54" borderId="13" applyNumberFormat="0" applyFont="0" applyAlignment="0" applyProtection="0"/>
    <xf numFmtId="0" fontId="4" fillId="54" borderId="13" applyNumberFormat="0" applyFont="0" applyAlignment="0" applyProtection="0"/>
    <xf numFmtId="0" fontId="4" fillId="54" borderId="13" applyNumberFormat="0" applyFont="0" applyAlignment="0" applyProtection="0"/>
    <xf numFmtId="0" fontId="22" fillId="8" borderId="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47" borderId="14" applyNumberFormat="0" applyAlignment="0" applyProtection="0"/>
    <xf numFmtId="0" fontId="15" fillId="47" borderId="14" applyNumberFormat="0" applyAlignment="0" applyProtection="0"/>
    <xf numFmtId="0" fontId="15" fillId="47" borderId="14" applyNumberFormat="0" applyAlignment="0" applyProtection="0"/>
    <xf numFmtId="0" fontId="34" fillId="6" borderId="5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37" fillId="0" borderId="1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38" fillId="0" borderId="2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29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39" fillId="0" borderId="9" applyNumberFormat="0" applyFill="0" applyAlignment="0" applyProtection="0"/>
    <xf numFmtId="9" fontId="1" fillId="0" borderId="0" applyFont="0" applyFill="0" applyBorder="0" applyAlignment="0" applyProtection="0"/>
    <xf numFmtId="0" fontId="43" fillId="0" borderId="0"/>
    <xf numFmtId="167" fontId="1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Font="1"/>
    <xf numFmtId="0" fontId="42" fillId="0" borderId="0" xfId="0" applyFont="1" applyFill="1"/>
    <xf numFmtId="169" fontId="0" fillId="0" borderId="19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19" xfId="0" applyNumberFormat="1" applyFont="1" applyBorder="1" applyAlignment="1">
      <alignment vertical="center"/>
    </xf>
    <xf numFmtId="0" fontId="42" fillId="0" borderId="19" xfId="0" applyFont="1" applyFill="1" applyBorder="1" applyAlignment="1">
      <alignment vertical="center" wrapText="1"/>
    </xf>
    <xf numFmtId="172" fontId="42" fillId="0" borderId="19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vertical="center"/>
    </xf>
    <xf numFmtId="16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19" xfId="0" applyFont="1" applyBorder="1"/>
    <xf numFmtId="0" fontId="0" fillId="0" borderId="28" xfId="0" applyFont="1" applyBorder="1"/>
    <xf numFmtId="170" fontId="45" fillId="55" borderId="20" xfId="0" applyNumberFormat="1" applyFont="1" applyFill="1" applyBorder="1"/>
    <xf numFmtId="170" fontId="45" fillId="55" borderId="19" xfId="0" applyNumberFormat="1" applyFont="1" applyFill="1" applyBorder="1"/>
    <xf numFmtId="0" fontId="46" fillId="55" borderId="0" xfId="0" applyFont="1" applyFill="1"/>
    <xf numFmtId="173" fontId="0" fillId="0" borderId="0" xfId="231" applyNumberFormat="1" applyFont="1" applyAlignment="1">
      <alignment horizontal="right" vertical="center"/>
    </xf>
    <xf numFmtId="173" fontId="0" fillId="0" borderId="19" xfId="231" applyNumberFormat="1" applyFont="1" applyBorder="1" applyAlignment="1">
      <alignment horizontal="right" vertical="center"/>
    </xf>
    <xf numFmtId="173" fontId="0" fillId="0" borderId="27" xfId="231" applyNumberFormat="1" applyFont="1" applyBorder="1" applyAlignment="1">
      <alignment horizontal="right" vertical="center"/>
    </xf>
    <xf numFmtId="173" fontId="0" fillId="0" borderId="0" xfId="231" applyNumberFormat="1" applyFont="1" applyBorder="1" applyAlignment="1">
      <alignment horizontal="right" vertical="center"/>
    </xf>
    <xf numFmtId="173" fontId="0" fillId="0" borderId="29" xfId="231" applyNumberFormat="1" applyFont="1" applyBorder="1" applyAlignment="1">
      <alignment horizontal="right" vertical="center"/>
    </xf>
    <xf numFmtId="173" fontId="0" fillId="0" borderId="22" xfId="231" applyNumberFormat="1" applyFont="1" applyBorder="1" applyAlignment="1">
      <alignment horizontal="right" vertical="center"/>
    </xf>
    <xf numFmtId="173" fontId="0" fillId="0" borderId="32" xfId="231" applyNumberFormat="1" applyFont="1" applyBorder="1" applyAlignment="1">
      <alignment horizontal="right" vertical="center"/>
    </xf>
    <xf numFmtId="173" fontId="0" fillId="0" borderId="28" xfId="231" applyNumberFormat="1" applyFont="1" applyBorder="1" applyAlignment="1">
      <alignment horizontal="right" vertical="center"/>
    </xf>
    <xf numFmtId="3" fontId="42" fillId="0" borderId="19" xfId="0" applyNumberFormat="1" applyFont="1" applyFill="1" applyBorder="1" applyAlignment="1">
      <alignment vertical="center"/>
    </xf>
    <xf numFmtId="169" fontId="42" fillId="0" borderId="19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169" fontId="0" fillId="0" borderId="0" xfId="0" applyNumberFormat="1" applyFont="1" applyFill="1" applyAlignment="1">
      <alignment horizontal="right" vertical="center"/>
    </xf>
    <xf numFmtId="0" fontId="0" fillId="0" borderId="0" xfId="0" applyFont="1" applyFill="1"/>
    <xf numFmtId="0" fontId="3" fillId="0" borderId="0" xfId="0" applyFont="1" applyFill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169" fontId="3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3" fontId="40" fillId="0" borderId="19" xfId="161" applyNumberFormat="1" applyFont="1" applyFill="1" applyBorder="1" applyAlignment="1">
      <alignment horizontal="right" vertical="center"/>
    </xf>
    <xf numFmtId="169" fontId="40" fillId="0" borderId="19" xfId="155" applyNumberFormat="1" applyFont="1" applyFill="1" applyBorder="1" applyAlignment="1">
      <alignment horizontal="right" vertical="center"/>
    </xf>
    <xf numFmtId="173" fontId="0" fillId="0" borderId="0" xfId="0" applyNumberFormat="1" applyFont="1" applyFill="1"/>
    <xf numFmtId="3" fontId="40" fillId="0" borderId="28" xfId="161" applyNumberFormat="1" applyFont="1" applyFill="1" applyBorder="1" applyAlignment="1">
      <alignment horizontal="right" vertical="center"/>
    </xf>
    <xf numFmtId="169" fontId="40" fillId="0" borderId="28" xfId="155" applyNumberFormat="1" applyFont="1" applyFill="1" applyBorder="1" applyAlignment="1">
      <alignment horizontal="right" vertical="center"/>
    </xf>
    <xf numFmtId="169" fontId="3" fillId="0" borderId="19" xfId="0" applyNumberFormat="1" applyFont="1" applyFill="1" applyBorder="1" applyAlignment="1">
      <alignment horizontal="right" vertical="center"/>
    </xf>
    <xf numFmtId="0" fontId="42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9" fontId="3" fillId="0" borderId="0" xfId="0" applyNumberFormat="1" applyFont="1" applyFill="1" applyBorder="1" applyAlignment="1">
      <alignment horizontal="right" vertical="center"/>
    </xf>
    <xf numFmtId="174" fontId="44" fillId="0" borderId="19" xfId="155" applyNumberFormat="1" applyFont="1" applyFill="1" applyBorder="1" applyAlignment="1">
      <alignment horizontal="right" vertical="center"/>
    </xf>
    <xf numFmtId="169" fontId="0" fillId="0" borderId="19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3" fontId="42" fillId="0" borderId="0" xfId="0" applyNumberFormat="1" applyFont="1" applyFill="1" applyAlignment="1">
      <alignment vertical="center" wrapText="1"/>
    </xf>
    <xf numFmtId="0" fontId="42" fillId="0" borderId="0" xfId="0" applyFont="1" applyFill="1" applyAlignment="1">
      <alignment vertical="center" wrapText="1"/>
    </xf>
    <xf numFmtId="169" fontId="42" fillId="0" borderId="0" xfId="0" applyNumberFormat="1" applyFont="1" applyFill="1" applyAlignment="1">
      <alignment horizontal="right" vertical="center"/>
    </xf>
    <xf numFmtId="0" fontId="41" fillId="0" borderId="19" xfId="0" applyFont="1" applyFill="1" applyBorder="1" applyAlignment="1">
      <alignment horizontal="center" vertical="center" wrapText="1"/>
    </xf>
    <xf numFmtId="3" fontId="41" fillId="0" borderId="19" xfId="0" applyNumberFormat="1" applyFont="1" applyFill="1" applyBorder="1" applyAlignment="1">
      <alignment horizontal="center" vertical="center" wrapText="1"/>
    </xf>
    <xf numFmtId="169" fontId="41" fillId="0" borderId="19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3" fontId="42" fillId="0" borderId="19" xfId="0" applyNumberFormat="1" applyFont="1" applyFill="1" applyBorder="1" applyAlignment="1">
      <alignment horizontal="right" vertical="center"/>
    </xf>
    <xf numFmtId="171" fontId="0" fillId="0" borderId="0" xfId="0" applyNumberFormat="1" applyFont="1" applyFill="1" applyAlignment="1">
      <alignment horizontal="right" vertical="center"/>
    </xf>
    <xf numFmtId="0" fontId="40" fillId="0" borderId="19" xfId="161" applyFont="1" applyFill="1" applyBorder="1" applyAlignment="1">
      <alignment vertical="center" wrapText="1"/>
    </xf>
    <xf numFmtId="0" fontId="42" fillId="0" borderId="19" xfId="161" applyFont="1" applyFill="1" applyBorder="1" applyAlignment="1">
      <alignment vertical="center" wrapText="1"/>
    </xf>
    <xf numFmtId="0" fontId="40" fillId="0" borderId="28" xfId="161" applyFont="1" applyFill="1" applyBorder="1" applyAlignment="1">
      <alignment vertical="center" wrapText="1"/>
    </xf>
    <xf numFmtId="3" fontId="40" fillId="0" borderId="19" xfId="168" applyNumberFormat="1" applyFont="1" applyFill="1" applyBorder="1" applyAlignment="1">
      <alignment vertical="center"/>
    </xf>
    <xf numFmtId="0" fontId="40" fillId="0" borderId="19" xfId="0" applyFont="1" applyFill="1" applyBorder="1" applyAlignment="1">
      <alignment vertical="center" wrapText="1"/>
    </xf>
    <xf numFmtId="169" fontId="42" fillId="0" borderId="19" xfId="155" applyNumberFormat="1" applyFont="1" applyFill="1" applyBorder="1" applyAlignment="1">
      <alignment horizontal="right" vertical="center" wrapText="1"/>
    </xf>
    <xf numFmtId="0" fontId="42" fillId="0" borderId="19" xfId="162" applyFont="1" applyFill="1" applyBorder="1" applyAlignment="1">
      <alignment vertical="center" wrapText="1"/>
    </xf>
    <xf numFmtId="3" fontId="42" fillId="0" borderId="19" xfId="162" applyNumberFormat="1" applyFont="1" applyFill="1" applyBorder="1" applyAlignment="1">
      <alignment horizontal="right" vertical="center"/>
    </xf>
    <xf numFmtId="0" fontId="42" fillId="0" borderId="19" xfId="162" applyFont="1" applyFill="1" applyBorder="1" applyAlignment="1">
      <alignment horizontal="left" vertical="center"/>
    </xf>
    <xf numFmtId="164" fontId="42" fillId="0" borderId="19" xfId="155" applyNumberFormat="1" applyFont="1" applyFill="1" applyBorder="1" applyAlignment="1">
      <alignment horizontal="right" vertical="center" wrapText="1"/>
    </xf>
    <xf numFmtId="3" fontId="40" fillId="0" borderId="19" xfId="168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177" fontId="0" fillId="0" borderId="0" xfId="0" applyNumberFormat="1" applyFont="1" applyFill="1" applyAlignment="1">
      <alignment vertical="center"/>
    </xf>
    <xf numFmtId="176" fontId="0" fillId="57" borderId="0" xfId="0" applyNumberFormat="1" applyFont="1" applyFill="1" applyAlignment="1">
      <alignment vertical="center"/>
    </xf>
    <xf numFmtId="2" fontId="0" fillId="57" borderId="0" xfId="0" applyNumberFormat="1" applyFont="1" applyFill="1" applyAlignment="1">
      <alignment vertical="center"/>
    </xf>
    <xf numFmtId="0" fontId="48" fillId="0" borderId="0" xfId="0" applyFont="1" applyFill="1" applyAlignment="1">
      <alignment horizontal="right" vertical="center" wrapText="1"/>
    </xf>
    <xf numFmtId="0" fontId="48" fillId="0" borderId="0" xfId="0" applyFont="1" applyAlignment="1">
      <alignment vertical="center"/>
    </xf>
    <xf numFmtId="0" fontId="49" fillId="0" borderId="23" xfId="232" applyFont="1" applyFill="1" applyBorder="1" applyAlignment="1">
      <alignment vertical="center" wrapText="1"/>
    </xf>
    <xf numFmtId="0" fontId="49" fillId="56" borderId="23" xfId="232" applyFont="1" applyFill="1" applyBorder="1" applyAlignment="1">
      <alignment vertical="center" wrapText="1"/>
    </xf>
    <xf numFmtId="0" fontId="49" fillId="56" borderId="26" xfId="232" applyFont="1" applyFill="1" applyBorder="1" applyAlignment="1">
      <alignment vertical="center" wrapText="1"/>
    </xf>
    <xf numFmtId="0" fontId="49" fillId="56" borderId="19" xfId="232" applyFont="1" applyFill="1" applyBorder="1" applyAlignment="1">
      <alignment horizontal="left" vertical="center" wrapText="1"/>
    </xf>
    <xf numFmtId="0" fontId="49" fillId="56" borderId="24" xfId="232" applyFont="1" applyFill="1" applyBorder="1" applyAlignment="1">
      <alignment vertical="center" wrapText="1"/>
    </xf>
    <xf numFmtId="0" fontId="49" fillId="56" borderId="25" xfId="232" applyFont="1" applyFill="1" applyBorder="1" applyAlignment="1">
      <alignment vertical="center" wrapText="1"/>
    </xf>
    <xf numFmtId="2" fontId="49" fillId="57" borderId="25" xfId="232" applyNumberFormat="1" applyFont="1" applyFill="1" applyBorder="1" applyAlignment="1">
      <alignment horizontal="center" vertical="center" wrapText="1"/>
    </xf>
    <xf numFmtId="0" fontId="3" fillId="56" borderId="23" xfId="232" applyFont="1" applyFill="1" applyBorder="1" applyAlignment="1">
      <alignment vertical="center" wrapText="1"/>
    </xf>
    <xf numFmtId="0" fontId="3" fillId="56" borderId="25" xfId="232" applyFont="1" applyFill="1" applyBorder="1" applyAlignment="1">
      <alignment vertical="center" wrapText="1"/>
    </xf>
    <xf numFmtId="173" fontId="3" fillId="56" borderId="30" xfId="231" applyNumberFormat="1" applyFont="1" applyFill="1" applyBorder="1" applyAlignment="1">
      <alignment horizontal="right" vertical="center" wrapText="1"/>
    </xf>
    <xf numFmtId="0" fontId="3" fillId="56" borderId="19" xfId="232" applyFont="1" applyFill="1" applyBorder="1" applyAlignment="1">
      <alignment wrapText="1"/>
    </xf>
    <xf numFmtId="0" fontId="46" fillId="0" borderId="19" xfId="161" applyFont="1" applyFill="1" applyBorder="1" applyAlignment="1">
      <alignment vertical="center" wrapText="1"/>
    </xf>
    <xf numFmtId="3" fontId="0" fillId="55" borderId="19" xfId="161" applyNumberFormat="1" applyFont="1" applyFill="1" applyBorder="1" applyAlignment="1">
      <alignment horizontal="right" vertical="center"/>
    </xf>
    <xf numFmtId="0" fontId="46" fillId="55" borderId="19" xfId="161" applyFont="1" applyFill="1" applyBorder="1" applyAlignment="1">
      <alignment vertical="center" wrapText="1"/>
    </xf>
    <xf numFmtId="169" fontId="0" fillId="0" borderId="19" xfId="0" applyNumberFormat="1" applyFont="1" applyBorder="1" applyAlignment="1">
      <alignment vertical="center"/>
    </xf>
    <xf numFmtId="0" fontId="0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0" fillId="0" borderId="19" xfId="0" applyFont="1" applyFill="1" applyBorder="1" applyAlignment="1">
      <alignment vertical="center" wrapText="1"/>
    </xf>
    <xf numFmtId="177" fontId="0" fillId="0" borderId="19" xfId="0" applyNumberFormat="1" applyFont="1" applyFill="1" applyBorder="1" applyAlignment="1">
      <alignment vertical="center"/>
    </xf>
    <xf numFmtId="176" fontId="0" fillId="57" borderId="19" xfId="0" applyNumberFormat="1" applyFont="1" applyFill="1" applyBorder="1" applyAlignment="1">
      <alignment vertical="center"/>
    </xf>
    <xf numFmtId="2" fontId="0" fillId="57" borderId="19" xfId="0" applyNumberFormat="1" applyFont="1" applyFill="1" applyBorder="1" applyAlignment="1">
      <alignment vertical="center"/>
    </xf>
    <xf numFmtId="169" fontId="0" fillId="55" borderId="19" xfId="155" applyNumberFormat="1" applyFont="1" applyFill="1" applyBorder="1" applyAlignment="1">
      <alignment horizontal="right" vertical="center"/>
    </xf>
    <xf numFmtId="169" fontId="46" fillId="55" borderId="19" xfId="155" applyNumberFormat="1" applyFont="1" applyFill="1" applyBorder="1" applyAlignment="1">
      <alignment horizontal="right" vertical="center"/>
    </xf>
    <xf numFmtId="4" fontId="0" fillId="0" borderId="19" xfId="0" applyNumberFormat="1" applyFont="1" applyBorder="1" applyAlignment="1">
      <alignment vertical="center" wrapText="1"/>
    </xf>
    <xf numFmtId="177" fontId="0" fillId="0" borderId="19" xfId="0" applyNumberFormat="1" applyFont="1" applyBorder="1" applyAlignment="1">
      <alignment vertical="center"/>
    </xf>
    <xf numFmtId="0" fontId="46" fillId="0" borderId="28" xfId="161" applyFont="1" applyFill="1" applyBorder="1" applyAlignment="1">
      <alignment vertical="center" wrapText="1"/>
    </xf>
    <xf numFmtId="3" fontId="0" fillId="55" borderId="28" xfId="161" applyNumberFormat="1" applyFont="1" applyFill="1" applyBorder="1" applyAlignment="1">
      <alignment horizontal="right" vertical="center"/>
    </xf>
    <xf numFmtId="0" fontId="46" fillId="55" borderId="28" xfId="161" applyFont="1" applyFill="1" applyBorder="1" applyAlignment="1">
      <alignment vertical="center" wrapText="1"/>
    </xf>
    <xf numFmtId="169" fontId="0" fillId="0" borderId="28" xfId="0" applyNumberFormat="1" applyFont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0" fontId="0" fillId="0" borderId="28" xfId="0" applyFont="1" applyBorder="1" applyAlignment="1">
      <alignment vertical="center"/>
    </xf>
    <xf numFmtId="4" fontId="0" fillId="0" borderId="28" xfId="0" applyNumberFormat="1" applyFont="1" applyBorder="1" applyAlignment="1">
      <alignment vertical="center" wrapText="1"/>
    </xf>
    <xf numFmtId="177" fontId="0" fillId="0" borderId="28" xfId="0" applyNumberFormat="1" applyFont="1" applyBorder="1" applyAlignment="1">
      <alignment vertical="center"/>
    </xf>
    <xf numFmtId="176" fontId="0" fillId="57" borderId="28" xfId="0" applyNumberFormat="1" applyFont="1" applyFill="1" applyBorder="1" applyAlignment="1">
      <alignment vertical="center"/>
    </xf>
    <xf numFmtId="2" fontId="0" fillId="57" borderId="28" xfId="0" applyNumberFormat="1" applyFont="1" applyFill="1" applyBorder="1" applyAlignment="1">
      <alignment vertical="center"/>
    </xf>
    <xf numFmtId="169" fontId="0" fillId="55" borderId="28" xfId="155" applyNumberFormat="1" applyFont="1" applyFill="1" applyBorder="1" applyAlignment="1">
      <alignment horizontal="right" vertical="center"/>
    </xf>
    <xf numFmtId="177" fontId="50" fillId="55" borderId="19" xfId="162" applyNumberFormat="1" applyFont="1" applyFill="1" applyBorder="1" applyAlignment="1">
      <alignment horizontal="center" vertical="center" wrapText="1"/>
    </xf>
    <xf numFmtId="176" fontId="50" fillId="57" borderId="19" xfId="162" applyNumberFormat="1" applyFont="1" applyFill="1" applyBorder="1" applyAlignment="1">
      <alignment horizontal="center" vertical="center" wrapText="1"/>
    </xf>
    <xf numFmtId="2" fontId="50" fillId="57" borderId="19" xfId="162" applyNumberFormat="1" applyFont="1" applyFill="1" applyBorder="1" applyAlignment="1">
      <alignment horizontal="center" vertical="center" wrapText="1"/>
    </xf>
    <xf numFmtId="169" fontId="3" fillId="55" borderId="19" xfId="155" applyNumberFormat="1" applyFont="1" applyFill="1" applyBorder="1" applyAlignment="1">
      <alignment horizontal="right" vertical="center"/>
    </xf>
    <xf numFmtId="169" fontId="45" fillId="55" borderId="19" xfId="155" applyNumberFormat="1" applyFont="1" applyFill="1" applyBorder="1" applyAlignment="1">
      <alignment horizontal="right" vertical="center"/>
    </xf>
    <xf numFmtId="173" fontId="45" fillId="55" borderId="28" xfId="23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51" fillId="0" borderId="0" xfId="0" applyFont="1" applyFill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2" fillId="0" borderId="23" xfId="232" applyFont="1" applyFill="1" applyBorder="1" applyAlignment="1">
      <alignment horizontal="center" vertical="center" wrapText="1"/>
    </xf>
    <xf numFmtId="0" fontId="52" fillId="56" borderId="23" xfId="232" applyFont="1" applyFill="1" applyBorder="1" applyAlignment="1">
      <alignment horizontal="center" vertical="center" wrapText="1"/>
    </xf>
    <xf numFmtId="0" fontId="52" fillId="56" borderId="25" xfId="232" applyFont="1" applyFill="1" applyBorder="1" applyAlignment="1">
      <alignment horizontal="center" vertical="center" wrapText="1"/>
    </xf>
    <xf numFmtId="0" fontId="52" fillId="56" borderId="26" xfId="232" applyFont="1" applyFill="1" applyBorder="1" applyAlignment="1">
      <alignment horizontal="center" vertical="center" wrapText="1"/>
    </xf>
    <xf numFmtId="0" fontId="52" fillId="56" borderId="28" xfId="232" applyFont="1" applyFill="1" applyBorder="1" applyAlignment="1">
      <alignment horizontal="left" vertical="center" wrapText="1"/>
    </xf>
    <xf numFmtId="0" fontId="52" fillId="56" borderId="24" xfId="232" applyFont="1" applyFill="1" applyBorder="1" applyAlignment="1">
      <alignment horizontal="center" vertical="center" wrapText="1"/>
    </xf>
    <xf numFmtId="177" fontId="52" fillId="56" borderId="25" xfId="232" applyNumberFormat="1" applyFont="1" applyFill="1" applyBorder="1" applyAlignment="1">
      <alignment horizontal="center" vertical="center" wrapText="1"/>
    </xf>
    <xf numFmtId="2" fontId="52" fillId="57" borderId="25" xfId="232" applyNumberFormat="1" applyFont="1" applyFill="1" applyBorder="1" applyAlignment="1">
      <alignment horizontal="center" vertical="center" wrapText="1"/>
    </xf>
    <xf numFmtId="0" fontId="3" fillId="56" borderId="25" xfId="232" applyFont="1" applyFill="1" applyBorder="1" applyAlignment="1">
      <alignment horizontal="center" vertical="center" wrapText="1"/>
    </xf>
    <xf numFmtId="0" fontId="53" fillId="56" borderId="25" xfId="232" applyFont="1" applyFill="1" applyBorder="1" applyAlignment="1">
      <alignment horizontal="center" vertical="center" wrapText="1"/>
    </xf>
    <xf numFmtId="0" fontId="53" fillId="56" borderId="26" xfId="232" applyFont="1" applyFill="1" applyBorder="1" applyAlignment="1">
      <alignment horizontal="center" vertical="center" wrapText="1"/>
    </xf>
    <xf numFmtId="173" fontId="3" fillId="56" borderId="31" xfId="231" applyNumberFormat="1" applyFont="1" applyFill="1" applyBorder="1" applyAlignment="1">
      <alignment horizontal="right" vertical="center" wrapText="1"/>
    </xf>
    <xf numFmtId="0" fontId="53" fillId="56" borderId="0" xfId="232" applyFont="1" applyFill="1" applyBorder="1" applyAlignment="1">
      <alignment horizontal="center" vertical="center" wrapText="1"/>
    </xf>
    <xf numFmtId="3" fontId="46" fillId="55" borderId="19" xfId="168" applyNumberFormat="1" applyFont="1" applyFill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33" fillId="55" borderId="19" xfId="0" applyFont="1" applyFill="1" applyBorder="1" applyAlignment="1">
      <alignment vertical="center"/>
    </xf>
    <xf numFmtId="169" fontId="33" fillId="55" borderId="19" xfId="0" applyNumberFormat="1" applyFont="1" applyFill="1" applyBorder="1" applyAlignment="1">
      <alignment horizontal="left" vertical="center"/>
    </xf>
    <xf numFmtId="0" fontId="33" fillId="55" borderId="19" xfId="0" applyFont="1" applyFill="1" applyBorder="1" applyAlignment="1">
      <alignment vertical="center" wrapText="1"/>
    </xf>
    <xf numFmtId="177" fontId="33" fillId="55" borderId="19" xfId="0" applyNumberFormat="1" applyFont="1" applyFill="1" applyBorder="1" applyAlignment="1">
      <alignment vertical="center"/>
    </xf>
    <xf numFmtId="176" fontId="33" fillId="57" borderId="19" xfId="0" applyNumberFormat="1" applyFont="1" applyFill="1" applyBorder="1" applyAlignment="1">
      <alignment vertical="center"/>
    </xf>
    <xf numFmtId="2" fontId="33" fillId="57" borderId="19" xfId="0" applyNumberFormat="1" applyFont="1" applyFill="1" applyBorder="1" applyAlignment="1">
      <alignment vertical="center"/>
    </xf>
    <xf numFmtId="169" fontId="46" fillId="55" borderId="28" xfId="155" applyNumberFormat="1" applyFont="1" applyFill="1" applyBorder="1" applyAlignment="1">
      <alignment horizontal="right" vertical="center"/>
    </xf>
    <xf numFmtId="0" fontId="54" fillId="55" borderId="0" xfId="0" applyFont="1" applyFill="1"/>
    <xf numFmtId="177" fontId="55" fillId="55" borderId="19" xfId="162" applyNumberFormat="1" applyFont="1" applyFill="1" applyBorder="1" applyAlignment="1">
      <alignment horizontal="center" vertical="center" wrapText="1"/>
    </xf>
    <xf numFmtId="176" fontId="55" fillId="57" borderId="19" xfId="162" applyNumberFormat="1" applyFont="1" applyFill="1" applyBorder="1" applyAlignment="1">
      <alignment horizontal="center" vertical="center" wrapText="1"/>
    </xf>
    <xf numFmtId="2" fontId="55" fillId="57" borderId="19" xfId="162" applyNumberFormat="1" applyFont="1" applyFill="1" applyBorder="1" applyAlignment="1">
      <alignment horizontal="center" vertical="center" wrapText="1"/>
    </xf>
    <xf numFmtId="3" fontId="45" fillId="55" borderId="19" xfId="155" applyNumberFormat="1" applyFont="1" applyFill="1" applyBorder="1" applyAlignment="1">
      <alignment horizontal="right" vertical="center"/>
    </xf>
    <xf numFmtId="173" fontId="45" fillId="55" borderId="19" xfId="231" applyNumberFormat="1" applyFont="1" applyFill="1" applyBorder="1" applyAlignment="1">
      <alignment horizontal="right" vertical="center"/>
    </xf>
    <xf numFmtId="0" fontId="55" fillId="0" borderId="22" xfId="162" applyFont="1" applyFill="1" applyBorder="1" applyAlignment="1">
      <alignment horizontal="center" vertical="center" wrapText="1"/>
    </xf>
    <xf numFmtId="0" fontId="55" fillId="55" borderId="29" xfId="162" applyFont="1" applyFill="1" applyBorder="1" applyAlignment="1">
      <alignment horizontal="center" vertical="center" wrapText="1"/>
    </xf>
    <xf numFmtId="0" fontId="55" fillId="55" borderId="22" xfId="162" applyFont="1" applyFill="1" applyBorder="1" applyAlignment="1">
      <alignment horizontal="center" vertical="center" wrapText="1"/>
    </xf>
    <xf numFmtId="0" fontId="55" fillId="55" borderId="22" xfId="162" applyFont="1" applyFill="1" applyBorder="1" applyAlignment="1">
      <alignment horizontal="left" vertical="center" wrapText="1"/>
    </xf>
    <xf numFmtId="177" fontId="55" fillId="55" borderId="22" xfId="162" applyNumberFormat="1" applyFont="1" applyFill="1" applyBorder="1" applyAlignment="1">
      <alignment horizontal="center" vertical="center" wrapText="1"/>
    </xf>
    <xf numFmtId="176" fontId="55" fillId="57" borderId="22" xfId="162" applyNumberFormat="1" applyFont="1" applyFill="1" applyBorder="1" applyAlignment="1">
      <alignment horizontal="center" vertical="center" wrapText="1"/>
    </xf>
    <xf numFmtId="2" fontId="55" fillId="57" borderId="22" xfId="162" applyNumberFormat="1" applyFont="1" applyFill="1" applyBorder="1" applyAlignment="1">
      <alignment horizontal="center" vertical="center" wrapText="1"/>
    </xf>
    <xf numFmtId="169" fontId="3" fillId="55" borderId="22" xfId="155" applyNumberFormat="1" applyFont="1" applyFill="1" applyBorder="1" applyAlignment="1">
      <alignment horizontal="right" vertical="center"/>
    </xf>
    <xf numFmtId="169" fontId="0" fillId="55" borderId="27" xfId="155" applyNumberFormat="1" applyFont="1" applyFill="1" applyBorder="1" applyAlignment="1">
      <alignment horizontal="right" vertical="center"/>
    </xf>
    <xf numFmtId="169" fontId="46" fillId="55" borderId="27" xfId="155" applyNumberFormat="1" applyFont="1" applyFill="1" applyBorder="1" applyAlignment="1">
      <alignment horizontal="right" vertical="center"/>
    </xf>
    <xf numFmtId="0" fontId="56" fillId="55" borderId="22" xfId="0" applyFont="1" applyFill="1" applyBorder="1" applyAlignment="1">
      <alignment vertical="center"/>
    </xf>
    <xf numFmtId="170" fontId="45" fillId="55" borderId="22" xfId="0" applyNumberFormat="1" applyFont="1" applyFill="1" applyBorder="1"/>
    <xf numFmtId="174" fontId="3" fillId="55" borderId="19" xfId="155" applyNumberFormat="1" applyFont="1" applyFill="1" applyBorder="1" applyAlignment="1">
      <alignment horizontal="right" vertical="center"/>
    </xf>
    <xf numFmtId="174" fontId="45" fillId="55" borderId="19" xfId="155" applyNumberFormat="1" applyFont="1" applyFill="1" applyBorder="1" applyAlignment="1">
      <alignment horizontal="right" vertical="center"/>
    </xf>
    <xf numFmtId="0" fontId="57" fillId="55" borderId="0" xfId="0" applyFont="1" applyFill="1"/>
    <xf numFmtId="0" fontId="33" fillId="0" borderId="0" xfId="0" applyFont="1" applyFill="1" applyAlignment="1">
      <alignment vertical="center" wrapText="1"/>
    </xf>
    <xf numFmtId="0" fontId="33" fillId="55" borderId="0" xfId="0" applyFont="1" applyFill="1" applyAlignment="1">
      <alignment vertical="center"/>
    </xf>
    <xf numFmtId="0" fontId="33" fillId="55" borderId="0" xfId="0" applyFont="1" applyFill="1" applyAlignment="1">
      <alignment vertical="center" wrapText="1"/>
    </xf>
    <xf numFmtId="169" fontId="33" fillId="55" borderId="0" xfId="0" applyNumberFormat="1" applyFont="1" applyFill="1" applyAlignment="1">
      <alignment horizontal="left" vertical="center"/>
    </xf>
    <xf numFmtId="177" fontId="33" fillId="55" borderId="0" xfId="0" applyNumberFormat="1" applyFont="1" applyFill="1" applyAlignment="1">
      <alignment vertical="center"/>
    </xf>
    <xf numFmtId="176" fontId="33" fillId="57" borderId="0" xfId="0" applyNumberFormat="1" applyFont="1" applyFill="1" applyAlignment="1">
      <alignment vertical="center"/>
    </xf>
    <xf numFmtId="2" fontId="33" fillId="57" borderId="0" xfId="0" applyNumberFormat="1" applyFont="1" applyFill="1" applyAlignment="1">
      <alignment vertical="center"/>
    </xf>
    <xf numFmtId="0" fontId="0" fillId="55" borderId="0" xfId="0" applyFont="1" applyFill="1" applyAlignment="1">
      <alignment vertical="center"/>
    </xf>
    <xf numFmtId="170" fontId="45" fillId="55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166" fontId="45" fillId="55" borderId="0" xfId="0" applyNumberFormat="1" applyFont="1" applyFill="1" applyBorder="1" applyAlignment="1">
      <alignment vertical="center"/>
    </xf>
    <xf numFmtId="0" fontId="46" fillId="55" borderId="0" xfId="0" applyFont="1" applyFill="1" applyAlignment="1">
      <alignment vertical="center"/>
    </xf>
    <xf numFmtId="0" fontId="46" fillId="55" borderId="19" xfId="0" applyFont="1" applyFill="1" applyBorder="1" applyAlignment="1">
      <alignment vertical="center" wrapText="1"/>
    </xf>
    <xf numFmtId="175" fontId="33" fillId="55" borderId="19" xfId="233" applyNumberFormat="1" applyFont="1" applyFill="1" applyBorder="1" applyAlignment="1">
      <alignment vertical="center" wrapText="1"/>
    </xf>
    <xf numFmtId="1" fontId="33" fillId="55" borderId="19" xfId="0" applyNumberFormat="1" applyFont="1" applyFill="1" applyBorder="1" applyAlignment="1">
      <alignment vertical="center" wrapText="1"/>
    </xf>
    <xf numFmtId="169" fontId="0" fillId="55" borderId="0" xfId="0" applyNumberFormat="1" applyFont="1" applyFill="1" applyAlignment="1">
      <alignment vertical="center"/>
    </xf>
    <xf numFmtId="0" fontId="33" fillId="55" borderId="19" xfId="0" applyFont="1" applyFill="1" applyBorder="1" applyAlignment="1">
      <alignment horizontal="center" vertical="center"/>
    </xf>
    <xf numFmtId="3" fontId="46" fillId="55" borderId="19" xfId="168" applyNumberFormat="1" applyFont="1" applyFill="1" applyBorder="1" applyAlignment="1">
      <alignment horizontal="right" vertical="center"/>
    </xf>
    <xf numFmtId="0" fontId="54" fillId="55" borderId="0" xfId="0" applyFont="1" applyFill="1" applyAlignment="1">
      <alignment vertical="center"/>
    </xf>
    <xf numFmtId="0" fontId="54" fillId="55" borderId="0" xfId="0" applyFont="1" applyFill="1" applyAlignment="1">
      <alignment vertical="center" wrapText="1"/>
    </xf>
    <xf numFmtId="169" fontId="54" fillId="55" borderId="0" xfId="0" applyNumberFormat="1" applyFont="1" applyFill="1" applyAlignment="1">
      <alignment horizontal="left" vertical="center"/>
    </xf>
    <xf numFmtId="0" fontId="54" fillId="55" borderId="0" xfId="0" applyFont="1" applyFill="1" applyAlignment="1">
      <alignment horizontal="left" vertical="center" wrapText="1"/>
    </xf>
    <xf numFmtId="177" fontId="54" fillId="55" borderId="0" xfId="0" applyNumberFormat="1" applyFont="1" applyFill="1" applyAlignment="1">
      <alignment vertical="center"/>
    </xf>
    <xf numFmtId="176" fontId="54" fillId="57" borderId="0" xfId="0" applyNumberFormat="1" applyFont="1" applyFill="1" applyAlignment="1">
      <alignment vertical="center"/>
    </xf>
    <xf numFmtId="2" fontId="54" fillId="57" borderId="0" xfId="0" applyNumberFormat="1" applyFont="1" applyFill="1" applyAlignment="1">
      <alignment vertical="center"/>
    </xf>
    <xf numFmtId="0" fontId="52" fillId="0" borderId="25" xfId="232" applyFont="1" applyFill="1" applyBorder="1" applyAlignment="1">
      <alignment horizontal="center" vertical="center" wrapText="1"/>
    </xf>
    <xf numFmtId="173" fontId="3" fillId="56" borderId="19" xfId="231" applyNumberFormat="1" applyFont="1" applyFill="1" applyBorder="1" applyAlignment="1">
      <alignment horizontal="right" vertical="center" wrapText="1"/>
    </xf>
    <xf numFmtId="0" fontId="55" fillId="0" borderId="29" xfId="162" applyFont="1" applyFill="1" applyBorder="1" applyAlignment="1">
      <alignment horizontal="center" vertical="center" wrapText="1"/>
    </xf>
    <xf numFmtId="0" fontId="55" fillId="0" borderId="22" xfId="162" applyFont="1" applyFill="1" applyBorder="1" applyAlignment="1">
      <alignment horizontal="left" vertical="center" wrapText="1"/>
    </xf>
    <xf numFmtId="177" fontId="55" fillId="0" borderId="22" xfId="162" applyNumberFormat="1" applyFont="1" applyFill="1" applyBorder="1" applyAlignment="1">
      <alignment horizontal="center" vertical="center" wrapText="1"/>
    </xf>
    <xf numFmtId="169" fontId="3" fillId="0" borderId="22" xfId="155" applyNumberFormat="1" applyFont="1" applyFill="1" applyBorder="1" applyAlignment="1">
      <alignment horizontal="right" vertical="center"/>
    </xf>
    <xf numFmtId="169" fontId="0" fillId="0" borderId="27" xfId="155" applyNumberFormat="1" applyFont="1" applyFill="1" applyBorder="1" applyAlignment="1">
      <alignment horizontal="right" vertical="center"/>
    </xf>
    <xf numFmtId="169" fontId="46" fillId="0" borderId="27" xfId="155" applyNumberFormat="1" applyFont="1" applyFill="1" applyBorder="1" applyAlignment="1">
      <alignment horizontal="right" vertical="center"/>
    </xf>
    <xf numFmtId="0" fontId="56" fillId="0" borderId="22" xfId="0" applyFont="1" applyFill="1" applyBorder="1" applyAlignment="1">
      <alignment vertical="center"/>
    </xf>
    <xf numFmtId="170" fontId="45" fillId="0" borderId="22" xfId="0" applyNumberFormat="1" applyFont="1" applyFill="1" applyBorder="1"/>
    <xf numFmtId="0" fontId="54" fillId="0" borderId="0" xfId="0" applyFont="1" applyFill="1"/>
    <xf numFmtId="0" fontId="58" fillId="55" borderId="19" xfId="0" applyFont="1" applyFill="1" applyBorder="1" applyAlignment="1">
      <alignment vertical="center" wrapText="1"/>
    </xf>
    <xf numFmtId="169" fontId="3" fillId="0" borderId="19" xfId="0" applyNumberFormat="1" applyFont="1" applyBorder="1" applyAlignment="1">
      <alignment horizontal="right" vertical="center"/>
    </xf>
    <xf numFmtId="170" fontId="46" fillId="55" borderId="20" xfId="0" applyNumberFormat="1" applyFont="1" applyFill="1" applyBorder="1"/>
    <xf numFmtId="3" fontId="45" fillId="55" borderId="21" xfId="155" applyNumberFormat="1" applyFont="1" applyFill="1" applyBorder="1" applyAlignment="1">
      <alignment horizontal="right" vertical="center"/>
    </xf>
    <xf numFmtId="173" fontId="45" fillId="55" borderId="21" xfId="231" applyNumberFormat="1" applyFont="1" applyFill="1" applyBorder="1" applyAlignment="1">
      <alignment horizontal="right" vertical="center"/>
    </xf>
    <xf numFmtId="169" fontId="47" fillId="0" borderId="0" xfId="0" applyNumberFormat="1" applyFont="1" applyAlignment="1">
      <alignment horizontal="left" vertical="center"/>
    </xf>
    <xf numFmtId="15" fontId="47" fillId="0" borderId="0" xfId="0" applyNumberFormat="1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right" vertical="center"/>
    </xf>
    <xf numFmtId="4" fontId="47" fillId="0" borderId="0" xfId="0" applyNumberFormat="1" applyFont="1" applyAlignment="1">
      <alignment vertical="center"/>
    </xf>
    <xf numFmtId="0" fontId="47" fillId="0" borderId="0" xfId="0" applyFont="1"/>
    <xf numFmtId="0" fontId="59" fillId="55" borderId="0" xfId="0" applyFont="1" applyFill="1"/>
    <xf numFmtId="0" fontId="59" fillId="55" borderId="0" xfId="0" applyFont="1" applyFill="1" applyBorder="1"/>
    <xf numFmtId="0" fontId="60" fillId="55" borderId="0" xfId="0" applyFont="1" applyFill="1"/>
    <xf numFmtId="0" fontId="59" fillId="0" borderId="0" xfId="0" applyFont="1" applyFill="1" applyBorder="1"/>
    <xf numFmtId="0" fontId="56" fillId="55" borderId="27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 wrapText="1"/>
    </xf>
    <xf numFmtId="3" fontId="46" fillId="55" borderId="32" xfId="168" applyNumberFormat="1" applyFont="1" applyFill="1" applyBorder="1" applyAlignment="1">
      <alignment vertical="center"/>
    </xf>
    <xf numFmtId="0" fontId="0" fillId="0" borderId="32" xfId="0" applyFont="1" applyBorder="1" applyAlignment="1">
      <alignment vertical="center" wrapText="1"/>
    </xf>
    <xf numFmtId="0" fontId="33" fillId="55" borderId="32" xfId="0" applyFont="1" applyFill="1" applyBorder="1" applyAlignment="1">
      <alignment vertical="center"/>
    </xf>
    <xf numFmtId="169" fontId="33" fillId="55" borderId="32" xfId="0" applyNumberFormat="1" applyFont="1" applyFill="1" applyBorder="1" applyAlignment="1">
      <alignment horizontal="left" vertical="center"/>
    </xf>
    <xf numFmtId="0" fontId="33" fillId="55" borderId="32" xfId="0" applyFont="1" applyFill="1" applyBorder="1" applyAlignment="1">
      <alignment vertical="center" wrapText="1"/>
    </xf>
    <xf numFmtId="177" fontId="33" fillId="55" borderId="32" xfId="0" applyNumberFormat="1" applyFont="1" applyFill="1" applyBorder="1" applyAlignment="1">
      <alignment vertical="center"/>
    </xf>
    <xf numFmtId="176" fontId="33" fillId="57" borderId="32" xfId="0" applyNumberFormat="1" applyFont="1" applyFill="1" applyBorder="1" applyAlignment="1">
      <alignment vertical="center"/>
    </xf>
    <xf numFmtId="2" fontId="33" fillId="57" borderId="32" xfId="0" applyNumberFormat="1" applyFont="1" applyFill="1" applyBorder="1" applyAlignment="1">
      <alignment vertical="center"/>
    </xf>
    <xf numFmtId="169" fontId="0" fillId="0" borderId="32" xfId="0" applyNumberFormat="1" applyFont="1" applyBorder="1" applyAlignment="1">
      <alignment horizontal="right" vertical="center"/>
    </xf>
    <xf numFmtId="169" fontId="0" fillId="55" borderId="33" xfId="155" applyNumberFormat="1" applyFont="1" applyFill="1" applyBorder="1" applyAlignment="1">
      <alignment horizontal="right" vertical="center"/>
    </xf>
    <xf numFmtId="169" fontId="46" fillId="55" borderId="33" xfId="155" applyNumberFormat="1" applyFont="1" applyFill="1" applyBorder="1" applyAlignment="1">
      <alignment horizontal="right" vertical="center"/>
    </xf>
    <xf numFmtId="3" fontId="0" fillId="0" borderId="32" xfId="0" applyNumberFormat="1" applyFont="1" applyBorder="1" applyAlignment="1">
      <alignment vertical="center"/>
    </xf>
    <xf numFmtId="170" fontId="45" fillId="55" borderId="34" xfId="0" applyNumberFormat="1" applyFont="1" applyFill="1" applyBorder="1"/>
    <xf numFmtId="0" fontId="55" fillId="0" borderId="27" xfId="162" applyFont="1" applyFill="1" applyBorder="1" applyAlignment="1">
      <alignment horizontal="center" vertical="center" wrapText="1"/>
    </xf>
    <xf numFmtId="0" fontId="55" fillId="55" borderId="0" xfId="162" applyFont="1" applyFill="1" applyBorder="1" applyAlignment="1">
      <alignment horizontal="center" vertical="center" wrapText="1"/>
    </xf>
    <xf numFmtId="0" fontId="55" fillId="55" borderId="27" xfId="162" applyFont="1" applyFill="1" applyBorder="1" applyAlignment="1">
      <alignment horizontal="center" vertical="center" wrapText="1"/>
    </xf>
    <xf numFmtId="0" fontId="55" fillId="55" borderId="27" xfId="162" applyFont="1" applyFill="1" applyBorder="1" applyAlignment="1">
      <alignment horizontal="left" vertical="center" wrapText="1"/>
    </xf>
    <xf numFmtId="177" fontId="55" fillId="55" borderId="27" xfId="162" applyNumberFormat="1" applyFont="1" applyFill="1" applyBorder="1" applyAlignment="1">
      <alignment horizontal="center" vertical="center" wrapText="1"/>
    </xf>
    <xf numFmtId="176" fontId="55" fillId="57" borderId="27" xfId="162" applyNumberFormat="1" applyFont="1" applyFill="1" applyBorder="1" applyAlignment="1">
      <alignment horizontal="center" vertical="center" wrapText="1"/>
    </xf>
    <xf numFmtId="2" fontId="55" fillId="57" borderId="27" xfId="162" applyNumberFormat="1" applyFont="1" applyFill="1" applyBorder="1" applyAlignment="1">
      <alignment horizontal="center" vertical="center" wrapText="1"/>
    </xf>
    <xf numFmtId="169" fontId="3" fillId="55" borderId="27" xfId="155" applyNumberFormat="1" applyFont="1" applyFill="1" applyBorder="1" applyAlignment="1">
      <alignment horizontal="right" vertical="center"/>
    </xf>
    <xf numFmtId="170" fontId="45" fillId="55" borderId="27" xfId="0" applyNumberFormat="1" applyFont="1" applyFill="1" applyBorder="1"/>
    <xf numFmtId="3" fontId="3" fillId="57" borderId="19" xfId="0" applyNumberFormat="1" applyFont="1" applyFill="1" applyBorder="1" applyAlignment="1">
      <alignment vertical="center"/>
    </xf>
    <xf numFmtId="173" fontId="3" fillId="57" borderId="19" xfId="231" applyNumberFormat="1" applyFont="1" applyFill="1" applyBorder="1" applyAlignment="1">
      <alignment horizontal="right" vertical="center"/>
    </xf>
    <xf numFmtId="0" fontId="0" fillId="57" borderId="0" xfId="0" applyFont="1" applyFill="1"/>
    <xf numFmtId="0" fontId="47" fillId="57" borderId="0" xfId="0" applyFont="1" applyFill="1"/>
    <xf numFmtId="169" fontId="41" fillId="57" borderId="19" xfId="0" applyNumberFormat="1" applyFont="1" applyFill="1" applyBorder="1" applyAlignment="1">
      <alignment horizontal="right" vertical="center"/>
    </xf>
    <xf numFmtId="169" fontId="3" fillId="57" borderId="19" xfId="0" applyNumberFormat="1" applyFont="1" applyFill="1" applyBorder="1" applyAlignment="1">
      <alignment horizontal="right" vertical="center"/>
    </xf>
    <xf numFmtId="169" fontId="48" fillId="57" borderId="19" xfId="0" applyNumberFormat="1" applyFont="1" applyFill="1" applyBorder="1" applyAlignment="1">
      <alignment horizontal="right" vertical="center"/>
    </xf>
    <xf numFmtId="0" fontId="55" fillId="55" borderId="19" xfId="162" applyFont="1" applyFill="1" applyBorder="1" applyAlignment="1">
      <alignment horizontal="center" vertical="center" wrapText="1"/>
    </xf>
    <xf numFmtId="0" fontId="55" fillId="55" borderId="21" xfId="162" applyFont="1" applyFill="1" applyBorder="1" applyAlignment="1">
      <alignment horizontal="center" vertical="center" wrapText="1"/>
    </xf>
    <xf numFmtId="0" fontId="55" fillId="55" borderId="22" xfId="162" applyFont="1" applyFill="1" applyBorder="1" applyAlignment="1">
      <alignment horizontal="center" vertical="center" wrapText="1"/>
    </xf>
    <xf numFmtId="0" fontId="55" fillId="55" borderId="20" xfId="162" applyFont="1" applyFill="1" applyBorder="1" applyAlignment="1">
      <alignment horizontal="center" vertical="center" wrapText="1"/>
    </xf>
    <xf numFmtId="0" fontId="50" fillId="55" borderId="19" xfId="162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48" fillId="57" borderId="19" xfId="0" applyFont="1" applyFill="1" applyBorder="1" applyAlignment="1">
      <alignment horizontal="center" vertical="center" wrapText="1"/>
    </xf>
    <xf numFmtId="0" fontId="48" fillId="57" borderId="19" xfId="0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41" fillId="57" borderId="19" xfId="0" applyFont="1" applyFill="1" applyBorder="1" applyAlignment="1">
      <alignment horizontal="center" vertical="center"/>
    </xf>
    <xf numFmtId="0" fontId="3" fillId="57" borderId="21" xfId="0" applyFont="1" applyFill="1" applyBorder="1" applyAlignment="1">
      <alignment horizontal="center" vertical="center"/>
    </xf>
    <xf numFmtId="0" fontId="3" fillId="57" borderId="22" xfId="0" applyFont="1" applyFill="1" applyBorder="1" applyAlignment="1">
      <alignment vertical="center"/>
    </xf>
    <xf numFmtId="0" fontId="3" fillId="57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57" borderId="22" xfId="0" applyFont="1" applyFill="1" applyBorder="1" applyAlignment="1">
      <alignment horizontal="center" vertical="center"/>
    </xf>
    <xf numFmtId="0" fontId="0" fillId="57" borderId="20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left" vertical="center" wrapText="1"/>
    </xf>
  </cellXfs>
  <cellStyles count="234">
    <cellStyle name="20% - Énfasis1 2" xfId="3"/>
    <cellStyle name="20% - Énfasis1 2 2" xfId="4"/>
    <cellStyle name="20% - Énfasis1 2_PROYECTO DE CALIFICACION Y GRADUACION DE CREDITOS" xfId="5"/>
    <cellStyle name="20% - Énfasis1 3" xfId="6"/>
    <cellStyle name="20% - Énfasis1 4" xfId="7"/>
    <cellStyle name="20% - Énfasis1 5" xfId="2"/>
    <cellStyle name="20% - Énfasis2 2" xfId="9"/>
    <cellStyle name="20% - Énfasis2 2 2" xfId="10"/>
    <cellStyle name="20% - Énfasis2 2_PROYECTO DE CALIFICACION Y GRADUACION DE CREDITOS" xfId="11"/>
    <cellStyle name="20% - Énfasis2 3" xfId="12"/>
    <cellStyle name="20% - Énfasis2 4" xfId="13"/>
    <cellStyle name="20% - Énfasis2 5" xfId="8"/>
    <cellStyle name="20% - Énfasis3 2" xfId="15"/>
    <cellStyle name="20% - Énfasis3 2 2" xfId="16"/>
    <cellStyle name="20% - Énfasis3 2_PROYECTO DE CALIFICACION Y GRADUACION DE CREDITOS" xfId="17"/>
    <cellStyle name="20% - Énfasis3 3" xfId="18"/>
    <cellStyle name="20% - Énfasis3 4" xfId="19"/>
    <cellStyle name="20% - Énfasis3 5" xfId="14"/>
    <cellStyle name="20% - Énfasis4 2" xfId="21"/>
    <cellStyle name="20% - Énfasis4 2 2" xfId="22"/>
    <cellStyle name="20% - Énfasis4 2_PROYECTO DE CALIFICACION Y GRADUACION DE CREDITOS" xfId="23"/>
    <cellStyle name="20% - Énfasis4 3" xfId="24"/>
    <cellStyle name="20% - Énfasis4 4" xfId="25"/>
    <cellStyle name="20% - Énfasis4 5" xfId="20"/>
    <cellStyle name="20% - Énfasis5 2" xfId="27"/>
    <cellStyle name="20% - Énfasis5 2 2" xfId="28"/>
    <cellStyle name="20% - Énfasis5 2_PROYECTO DE CALIFICACION Y GRADUACION DE CREDITOS" xfId="29"/>
    <cellStyle name="20% - Énfasis5 3" xfId="30"/>
    <cellStyle name="20% - Énfasis5 4" xfId="31"/>
    <cellStyle name="20% - Énfasis5 5" xfId="26"/>
    <cellStyle name="20% - Énfasis6 2" xfId="33"/>
    <cellStyle name="20% - Énfasis6 2 2" xfId="34"/>
    <cellStyle name="20% - Énfasis6 2_PROYECTO DE CALIFICACION Y GRADUACION DE CREDITOS" xfId="35"/>
    <cellStyle name="20% - Énfasis6 3" xfId="36"/>
    <cellStyle name="20% - Énfasis6 4" xfId="37"/>
    <cellStyle name="20% - Énfasis6 5" xfId="32"/>
    <cellStyle name="40% - Énfasis1 2" xfId="39"/>
    <cellStyle name="40% - Énfasis1 2 2" xfId="40"/>
    <cellStyle name="40% - Énfasis1 2_PROYECTO DE CALIFICACION Y GRADUACION DE CREDITOS" xfId="41"/>
    <cellStyle name="40% - Énfasis1 3" xfId="42"/>
    <cellStyle name="40% - Énfasis1 4" xfId="43"/>
    <cellStyle name="40% - Énfasis1 5" xfId="38"/>
    <cellStyle name="40% - Énfasis2 2" xfId="45"/>
    <cellStyle name="40% - Énfasis2 2 2" xfId="46"/>
    <cellStyle name="40% - Énfasis2 2_PROYECTO DE CALIFICACION Y GRADUACION DE CREDITOS" xfId="47"/>
    <cellStyle name="40% - Énfasis2 3" xfId="48"/>
    <cellStyle name="40% - Énfasis2 4" xfId="49"/>
    <cellStyle name="40% - Énfasis2 5" xfId="44"/>
    <cellStyle name="40% - Énfasis3 2" xfId="51"/>
    <cellStyle name="40% - Énfasis3 2 2" xfId="52"/>
    <cellStyle name="40% - Énfasis3 2_PROYECTO DE CALIFICACION Y GRADUACION DE CREDITOS" xfId="53"/>
    <cellStyle name="40% - Énfasis3 3" xfId="54"/>
    <cellStyle name="40% - Énfasis3 4" xfId="55"/>
    <cellStyle name="40% - Énfasis3 5" xfId="50"/>
    <cellStyle name="40% - Énfasis4 2" xfId="57"/>
    <cellStyle name="40% - Énfasis4 2 2" xfId="58"/>
    <cellStyle name="40% - Énfasis4 2_PROYECTO DE CALIFICACION Y GRADUACION DE CREDITOS" xfId="59"/>
    <cellStyle name="40% - Énfasis4 3" xfId="60"/>
    <cellStyle name="40% - Énfasis4 4" xfId="61"/>
    <cellStyle name="40% - Énfasis4 5" xfId="56"/>
    <cellStyle name="40% - Énfasis5 2" xfId="63"/>
    <cellStyle name="40% - Énfasis5 2 2" xfId="64"/>
    <cellStyle name="40% - Énfasis5 2_PROYECTO DE CALIFICACION Y GRADUACION DE CREDITOS" xfId="65"/>
    <cellStyle name="40% - Énfasis5 3" xfId="66"/>
    <cellStyle name="40% - Énfasis5 4" xfId="67"/>
    <cellStyle name="40% - Énfasis5 5" xfId="62"/>
    <cellStyle name="40% - Énfasis6 2" xfId="69"/>
    <cellStyle name="40% - Énfasis6 2 2" xfId="70"/>
    <cellStyle name="40% - Énfasis6 2_PROYECTO DE CALIFICACION Y GRADUACION DE CREDITOS" xfId="71"/>
    <cellStyle name="40% - Énfasis6 3" xfId="72"/>
    <cellStyle name="40% - Énfasis6 4" xfId="73"/>
    <cellStyle name="40% - Énfasis6 5" xfId="68"/>
    <cellStyle name="60% - Énfasis1 2" xfId="75"/>
    <cellStyle name="60% - Énfasis1 3" xfId="76"/>
    <cellStyle name="60% - Énfasis1 4" xfId="77"/>
    <cellStyle name="60% - Énfasis1 5" xfId="74"/>
    <cellStyle name="60% - Énfasis2 2" xfId="79"/>
    <cellStyle name="60% - Énfasis2 3" xfId="80"/>
    <cellStyle name="60% - Énfasis2 4" xfId="81"/>
    <cellStyle name="60% - Énfasis2 5" xfId="78"/>
    <cellStyle name="60% - Énfasis3 2" xfId="83"/>
    <cellStyle name="60% - Énfasis3 3" xfId="84"/>
    <cellStyle name="60% - Énfasis3 4" xfId="85"/>
    <cellStyle name="60% - Énfasis3 5" xfId="82"/>
    <cellStyle name="60% - Énfasis4 2" xfId="87"/>
    <cellStyle name="60% - Énfasis4 3" xfId="88"/>
    <cellStyle name="60% - Énfasis4 4" xfId="89"/>
    <cellStyle name="60% - Énfasis4 5" xfId="86"/>
    <cellStyle name="60% - Énfasis5 2" xfId="91"/>
    <cellStyle name="60% - Énfasis5 3" xfId="92"/>
    <cellStyle name="60% - Énfasis5 4" xfId="93"/>
    <cellStyle name="60% - Énfasis5 5" xfId="90"/>
    <cellStyle name="60% - Énfasis6 2" xfId="95"/>
    <cellStyle name="60% - Énfasis6 3" xfId="96"/>
    <cellStyle name="60% - Énfasis6 4" xfId="97"/>
    <cellStyle name="60% - Énfasis6 5" xfId="94"/>
    <cellStyle name="Buena 2" xfId="99"/>
    <cellStyle name="Buena 3" xfId="100"/>
    <cellStyle name="Buena 4" xfId="101"/>
    <cellStyle name="Buena 5" xfId="98"/>
    <cellStyle name="Cálculo 2" xfId="103"/>
    <cellStyle name="Cálculo 3" xfId="104"/>
    <cellStyle name="Cálculo 4" xfId="105"/>
    <cellStyle name="Cálculo 5" xfId="102"/>
    <cellStyle name="Celda de comprobación 2" xfId="107"/>
    <cellStyle name="Celda de comprobación 3" xfId="108"/>
    <cellStyle name="Celda de comprobación 4" xfId="109"/>
    <cellStyle name="Celda de comprobación 5" xfId="106"/>
    <cellStyle name="Celda vinculada 2" xfId="111"/>
    <cellStyle name="Celda vinculada 3" xfId="112"/>
    <cellStyle name="Celda vinculada 4" xfId="113"/>
    <cellStyle name="Celda vinculada 5" xfId="110"/>
    <cellStyle name="Encabezado 4 2" xfId="115"/>
    <cellStyle name="Encabezado 4 3" xfId="116"/>
    <cellStyle name="Encabezado 4 4" xfId="117"/>
    <cellStyle name="Encabezado 4 5" xfId="114"/>
    <cellStyle name="Énfasis1 2" xfId="119"/>
    <cellStyle name="Énfasis1 3" xfId="120"/>
    <cellStyle name="Énfasis1 4" xfId="121"/>
    <cellStyle name="Énfasis1 5" xfId="118"/>
    <cellStyle name="Énfasis2 2" xfId="123"/>
    <cellStyle name="Énfasis2 3" xfId="124"/>
    <cellStyle name="Énfasis2 4" xfId="125"/>
    <cellStyle name="Énfasis2 5" xfId="122"/>
    <cellStyle name="Énfasis3 2" xfId="127"/>
    <cellStyle name="Énfasis3 3" xfId="128"/>
    <cellStyle name="Énfasis3 4" xfId="129"/>
    <cellStyle name="Énfasis3 5" xfId="126"/>
    <cellStyle name="Énfasis4 2" xfId="131"/>
    <cellStyle name="Énfasis4 3" xfId="132"/>
    <cellStyle name="Énfasis4 4" xfId="133"/>
    <cellStyle name="Énfasis4 5" xfId="130"/>
    <cellStyle name="Énfasis5 2" xfId="135"/>
    <cellStyle name="Énfasis5 3" xfId="136"/>
    <cellStyle name="Énfasis5 4" xfId="137"/>
    <cellStyle name="Énfasis5 5" xfId="134"/>
    <cellStyle name="Énfasis6 2" xfId="139"/>
    <cellStyle name="Énfasis6 3" xfId="140"/>
    <cellStyle name="Énfasis6 4" xfId="141"/>
    <cellStyle name="Énfasis6 5" xfId="138"/>
    <cellStyle name="Entrada 2" xfId="143"/>
    <cellStyle name="Entrada 3" xfId="144"/>
    <cellStyle name="Entrada 4" xfId="145"/>
    <cellStyle name="Entrada 5" xfId="142"/>
    <cellStyle name="Incorrecto 2" xfId="147"/>
    <cellStyle name="Incorrecto 3" xfId="148"/>
    <cellStyle name="Incorrecto 4" xfId="149"/>
    <cellStyle name="Incorrecto 5" xfId="146"/>
    <cellStyle name="Millares" xfId="233" builtinId="3"/>
    <cellStyle name="Millares [0] 2" xfId="150"/>
    <cellStyle name="Millares [0] 2 2" xfId="151"/>
    <cellStyle name="Millares [0] 3" xfId="152"/>
    <cellStyle name="Millares [0] 4" xfId="153"/>
    <cellStyle name="Moneda 2" xfId="155"/>
    <cellStyle name="Moneda 3" xfId="156"/>
    <cellStyle name="Moneda 4" xfId="154"/>
    <cellStyle name="Neutral 2" xfId="158"/>
    <cellStyle name="Neutral 3" xfId="159"/>
    <cellStyle name="Neutral 4" xfId="160"/>
    <cellStyle name="Neutral 5" xfId="157"/>
    <cellStyle name="Normal" xfId="0" builtinId="0"/>
    <cellStyle name="Normal 10" xfId="161"/>
    <cellStyle name="Normal 10 2" xfId="162"/>
    <cellStyle name="Normal 10_PROYECTO DE CALIFICACION Y GRADUACION DE CREDITOS" xfId="163"/>
    <cellStyle name="Normal 11" xfId="164"/>
    <cellStyle name="Normal 12" xfId="165"/>
    <cellStyle name="Normal 13" xfId="166"/>
    <cellStyle name="Normal 14" xfId="1"/>
    <cellStyle name="Normal 15" xfId="232"/>
    <cellStyle name="Normal 2" xfId="167"/>
    <cellStyle name="Normal 2 2" xfId="168"/>
    <cellStyle name="Normal 2_PROYECTO DE CALIFICACION Y GRADUACION DE CREDITOS" xfId="169"/>
    <cellStyle name="Normal 3" xfId="170"/>
    <cellStyle name="Normal 3 2" xfId="171"/>
    <cellStyle name="Normal 3_INFORME JUNIO 30-2011 DETALLADO" xfId="172"/>
    <cellStyle name="Normal 4" xfId="173"/>
    <cellStyle name="Normal 4 2" xfId="174"/>
    <cellStyle name="Normal 4_PROYECTO DE CALIFICACION Y GRADUACION DE CREDITOS" xfId="175"/>
    <cellStyle name="Normal 5" xfId="176"/>
    <cellStyle name="Normal 5 2" xfId="177"/>
    <cellStyle name="Normal 5 2 2" xfId="178"/>
    <cellStyle name="Normal 5 2_PROYECTO DE CALIFICACION Y GRADUACION DE CREDITOS" xfId="179"/>
    <cellStyle name="Normal 5 3" xfId="180"/>
    <cellStyle name="Normal 5_INFORME JUNIO 30-2011 DETALLADO" xfId="181"/>
    <cellStyle name="Normal 6" xfId="182"/>
    <cellStyle name="Normal 6 2" xfId="183"/>
    <cellStyle name="Normal 6_PROYECTO DE CALIFICACION Y GRADUACION DE CREDITOS" xfId="184"/>
    <cellStyle name="Normal 7" xfId="185"/>
    <cellStyle name="Normal 7 2" xfId="186"/>
    <cellStyle name="Normal 8" xfId="187"/>
    <cellStyle name="Normal 8 2" xfId="188"/>
    <cellStyle name="Normal 9" xfId="189"/>
    <cellStyle name="Notas 2" xfId="191"/>
    <cellStyle name="Notas 3" xfId="192"/>
    <cellStyle name="Notas 4" xfId="193"/>
    <cellStyle name="Notas 5" xfId="194"/>
    <cellStyle name="Notas 6" xfId="190"/>
    <cellStyle name="Porcentaje" xfId="231" builtinId="5"/>
    <cellStyle name="Porcentaje 2" xfId="195"/>
    <cellStyle name="Porcentual 2" xfId="196"/>
    <cellStyle name="Porcentual 2 2" xfId="197"/>
    <cellStyle name="Porcentual 3" xfId="198"/>
    <cellStyle name="Porcentual 4" xfId="199"/>
    <cellStyle name="Salida 2" xfId="201"/>
    <cellStyle name="Salida 3" xfId="202"/>
    <cellStyle name="Salida 4" xfId="203"/>
    <cellStyle name="Salida 5" xfId="200"/>
    <cellStyle name="Texto de advertencia 2" xfId="205"/>
    <cellStyle name="Texto de advertencia 3" xfId="206"/>
    <cellStyle name="Texto de advertencia 4" xfId="207"/>
    <cellStyle name="Texto de advertencia 5" xfId="204"/>
    <cellStyle name="Texto explicativo 2" xfId="209"/>
    <cellStyle name="Texto explicativo 3" xfId="210"/>
    <cellStyle name="Texto explicativo 4" xfId="211"/>
    <cellStyle name="Texto explicativo 5" xfId="208"/>
    <cellStyle name="Título 1 2" xfId="213"/>
    <cellStyle name="Título 1 3" xfId="214"/>
    <cellStyle name="Título 1 4" xfId="215"/>
    <cellStyle name="Título 2 2" xfId="217"/>
    <cellStyle name="Título 2 3" xfId="218"/>
    <cellStyle name="Título 2 4" xfId="219"/>
    <cellStyle name="Título 2 5" xfId="216"/>
    <cellStyle name="Título 3 2" xfId="221"/>
    <cellStyle name="Título 3 3" xfId="222"/>
    <cellStyle name="Título 3 4" xfId="223"/>
    <cellStyle name="Título 3 5" xfId="220"/>
    <cellStyle name="Título 4" xfId="224"/>
    <cellStyle name="Título 5" xfId="225"/>
    <cellStyle name="Título 6" xfId="226"/>
    <cellStyle name="Título 7" xfId="212"/>
    <cellStyle name="Total 2" xfId="228"/>
    <cellStyle name="Total 3" xfId="229"/>
    <cellStyle name="Total 4" xfId="230"/>
    <cellStyle name="Total 5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2"/>
  <sheetViews>
    <sheetView tabSelected="1" showWhiteSpace="0" view="pageLayout" zoomScaleNormal="85" workbookViewId="0">
      <selection activeCell="A3" sqref="A3"/>
    </sheetView>
  </sheetViews>
  <sheetFormatPr baseColWidth="10" defaultRowHeight="15" x14ac:dyDescent="0.25"/>
  <cols>
    <col min="1" max="1" width="19.140625" style="29" customWidth="1"/>
    <col min="2" max="2" width="12.5703125" style="4" customWidth="1"/>
    <col min="3" max="3" width="13.5703125" style="75" customWidth="1"/>
    <col min="4" max="4" width="8.140625" style="4" customWidth="1"/>
    <col min="5" max="5" width="9.5703125" style="10" customWidth="1"/>
    <col min="6" max="6" width="9" style="4" customWidth="1"/>
    <col min="7" max="7" width="17.5703125" style="75" customWidth="1"/>
    <col min="8" max="8" width="10" style="76" customWidth="1"/>
    <col min="9" max="9" width="10" style="77" customWidth="1"/>
    <col min="10" max="10" width="8" style="78" hidden="1" customWidth="1"/>
    <col min="11" max="12" width="14.42578125" style="9" customWidth="1"/>
    <col min="13" max="13" width="14.7109375" style="4" customWidth="1"/>
    <col min="14" max="14" width="14.5703125" style="4" customWidth="1"/>
    <col min="15" max="15" width="8.7109375" style="17" customWidth="1"/>
    <col min="16" max="16" width="21.85546875" style="1" hidden="1" customWidth="1"/>
    <col min="17" max="17" width="11.42578125" style="216"/>
    <col min="18" max="16384" width="11.42578125" style="1"/>
  </cols>
  <sheetData>
    <row r="1" spans="1:16" ht="18.75" x14ac:dyDescent="0.3">
      <c r="A1" s="257" t="s">
        <v>334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8.75" x14ac:dyDescent="0.3">
      <c r="A2" s="257" t="s">
        <v>349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1:16" x14ac:dyDescent="0.25">
      <c r="K3" s="210" t="s">
        <v>102</v>
      </c>
      <c r="L3" s="211">
        <v>41919</v>
      </c>
      <c r="M3" s="212">
        <v>117.68</v>
      </c>
      <c r="N3" s="213"/>
    </row>
    <row r="4" spans="1:16" x14ac:dyDescent="0.25">
      <c r="K4" s="210" t="s">
        <v>103</v>
      </c>
      <c r="L4" s="214" t="s">
        <v>104</v>
      </c>
      <c r="M4" s="212" t="s">
        <v>101</v>
      </c>
      <c r="N4" s="213"/>
    </row>
    <row r="5" spans="1:16" ht="21" x14ac:dyDescent="0.25">
      <c r="A5" s="79" t="s">
        <v>351</v>
      </c>
      <c r="B5" s="80" t="s">
        <v>350</v>
      </c>
      <c r="D5" s="74"/>
      <c r="F5" s="11"/>
      <c r="K5" s="215"/>
      <c r="L5" s="215"/>
      <c r="M5" s="213"/>
      <c r="N5" s="213"/>
    </row>
    <row r="6" spans="1:16" x14ac:dyDescent="0.25">
      <c r="D6" s="74"/>
      <c r="F6" s="11"/>
    </row>
    <row r="7" spans="1:16" ht="96" x14ac:dyDescent="0.25">
      <c r="A7" s="81" t="s">
        <v>337</v>
      </c>
      <c r="B7" s="82" t="s">
        <v>338</v>
      </c>
      <c r="C7" s="82" t="s">
        <v>339</v>
      </c>
      <c r="D7" s="83" t="s">
        <v>340</v>
      </c>
      <c r="E7" s="84" t="s">
        <v>341</v>
      </c>
      <c r="F7" s="85" t="s">
        <v>342</v>
      </c>
      <c r="G7" s="86" t="s">
        <v>343</v>
      </c>
      <c r="H7" s="132" t="s">
        <v>367</v>
      </c>
      <c r="I7" s="132" t="s">
        <v>368</v>
      </c>
      <c r="J7" s="87"/>
      <c r="K7" s="88" t="s">
        <v>344</v>
      </c>
      <c r="L7" s="89" t="s">
        <v>347</v>
      </c>
      <c r="M7" s="89" t="s">
        <v>348</v>
      </c>
      <c r="N7" s="89" t="s">
        <v>345</v>
      </c>
      <c r="O7" s="90" t="s">
        <v>346</v>
      </c>
      <c r="P7" s="91" t="s">
        <v>354</v>
      </c>
    </row>
    <row r="8" spans="1:16" ht="30" x14ac:dyDescent="0.25">
      <c r="A8" s="92" t="s">
        <v>6</v>
      </c>
      <c r="B8" s="93">
        <v>52223923</v>
      </c>
      <c r="C8" s="94" t="s">
        <v>36</v>
      </c>
      <c r="D8" s="95" t="s">
        <v>359</v>
      </c>
      <c r="E8" s="96" t="s">
        <v>352</v>
      </c>
      <c r="F8" s="97" t="s">
        <v>353</v>
      </c>
      <c r="G8" s="98"/>
      <c r="H8" s="99"/>
      <c r="I8" s="100"/>
      <c r="J8" s="101"/>
      <c r="K8" s="102">
        <v>722131</v>
      </c>
      <c r="L8" s="102">
        <v>0</v>
      </c>
      <c r="M8" s="103">
        <v>0</v>
      </c>
      <c r="N8" s="6">
        <f>K8</f>
        <v>722131</v>
      </c>
      <c r="O8" s="18">
        <f t="shared" ref="O8:O37" si="0">ROUND(N8/$N$1042,5)</f>
        <v>1E-4</v>
      </c>
      <c r="P8" s="12" t="s">
        <v>355</v>
      </c>
    </row>
    <row r="9" spans="1:16" ht="45" x14ac:dyDescent="0.25">
      <c r="A9" s="92" t="s">
        <v>7</v>
      </c>
      <c r="B9" s="93">
        <v>1069728907</v>
      </c>
      <c r="C9" s="94" t="s">
        <v>37</v>
      </c>
      <c r="D9" s="95" t="s">
        <v>359</v>
      </c>
      <c r="E9" s="96" t="s">
        <v>352</v>
      </c>
      <c r="F9" s="97" t="s">
        <v>353</v>
      </c>
      <c r="G9" s="98"/>
      <c r="H9" s="99"/>
      <c r="I9" s="100"/>
      <c r="J9" s="101"/>
      <c r="K9" s="102">
        <v>2252031</v>
      </c>
      <c r="L9" s="102">
        <v>0</v>
      </c>
      <c r="M9" s="103">
        <v>0</v>
      </c>
      <c r="N9" s="6">
        <f t="shared" ref="N9:N37" si="1">K9</f>
        <v>2252031</v>
      </c>
      <c r="O9" s="18">
        <f t="shared" si="0"/>
        <v>3.3E-4</v>
      </c>
      <c r="P9" s="12" t="s">
        <v>355</v>
      </c>
    </row>
    <row r="10" spans="1:16" ht="30" x14ac:dyDescent="0.25">
      <c r="A10" s="92" t="s">
        <v>8</v>
      </c>
      <c r="B10" s="93">
        <v>1014197437</v>
      </c>
      <c r="C10" s="94" t="s">
        <v>38</v>
      </c>
      <c r="D10" s="95" t="s">
        <v>359</v>
      </c>
      <c r="E10" s="96" t="s">
        <v>352</v>
      </c>
      <c r="F10" s="97" t="s">
        <v>353</v>
      </c>
      <c r="G10" s="98"/>
      <c r="H10" s="99"/>
      <c r="I10" s="100"/>
      <c r="J10" s="101"/>
      <c r="K10" s="102">
        <v>1666488</v>
      </c>
      <c r="L10" s="102">
        <v>0</v>
      </c>
      <c r="M10" s="103">
        <v>0</v>
      </c>
      <c r="N10" s="6">
        <f t="shared" si="1"/>
        <v>1666488</v>
      </c>
      <c r="O10" s="18">
        <f t="shared" si="0"/>
        <v>2.4000000000000001E-4</v>
      </c>
      <c r="P10" s="12" t="s">
        <v>355</v>
      </c>
    </row>
    <row r="11" spans="1:16" ht="30" x14ac:dyDescent="0.25">
      <c r="A11" s="92" t="s">
        <v>9</v>
      </c>
      <c r="B11" s="93">
        <v>1019036283</v>
      </c>
      <c r="C11" s="94" t="s">
        <v>39</v>
      </c>
      <c r="D11" s="95" t="s">
        <v>359</v>
      </c>
      <c r="E11" s="96" t="s">
        <v>352</v>
      </c>
      <c r="F11" s="97" t="s">
        <v>353</v>
      </c>
      <c r="G11" s="98"/>
      <c r="H11" s="99"/>
      <c r="I11" s="100"/>
      <c r="J11" s="101"/>
      <c r="K11" s="102">
        <v>555614</v>
      </c>
      <c r="L11" s="102">
        <v>0</v>
      </c>
      <c r="M11" s="103">
        <v>0</v>
      </c>
      <c r="N11" s="6">
        <f t="shared" si="1"/>
        <v>555614</v>
      </c>
      <c r="O11" s="18">
        <f t="shared" si="0"/>
        <v>8.0000000000000007E-5</v>
      </c>
      <c r="P11" s="12" t="s">
        <v>355</v>
      </c>
    </row>
    <row r="12" spans="1:16" ht="30" x14ac:dyDescent="0.25">
      <c r="A12" s="92" t="s">
        <v>10</v>
      </c>
      <c r="B12" s="93">
        <v>79937577</v>
      </c>
      <c r="C12" s="94" t="s">
        <v>40</v>
      </c>
      <c r="D12" s="95" t="s">
        <v>359</v>
      </c>
      <c r="E12" s="96" t="s">
        <v>352</v>
      </c>
      <c r="F12" s="97" t="s">
        <v>463</v>
      </c>
      <c r="G12" s="98"/>
      <c r="H12" s="99"/>
      <c r="I12" s="100"/>
      <c r="J12" s="101"/>
      <c r="K12" s="102">
        <v>594999</v>
      </c>
      <c r="L12" s="102">
        <v>0</v>
      </c>
      <c r="M12" s="103">
        <v>0</v>
      </c>
      <c r="N12" s="6">
        <f t="shared" si="1"/>
        <v>594999</v>
      </c>
      <c r="O12" s="18">
        <f t="shared" si="0"/>
        <v>9.0000000000000006E-5</v>
      </c>
      <c r="P12" s="12" t="s">
        <v>355</v>
      </c>
    </row>
    <row r="13" spans="1:16" ht="30" x14ac:dyDescent="0.25">
      <c r="A13" s="92" t="s">
        <v>11</v>
      </c>
      <c r="B13" s="93">
        <v>1073160033</v>
      </c>
      <c r="C13" s="94" t="s">
        <v>41</v>
      </c>
      <c r="D13" s="95" t="s">
        <v>359</v>
      </c>
      <c r="E13" s="96" t="s">
        <v>352</v>
      </c>
      <c r="F13" s="97" t="s">
        <v>353</v>
      </c>
      <c r="G13" s="98"/>
      <c r="H13" s="99"/>
      <c r="I13" s="100"/>
      <c r="J13" s="101"/>
      <c r="K13" s="102">
        <v>995558</v>
      </c>
      <c r="L13" s="102">
        <v>0</v>
      </c>
      <c r="M13" s="103">
        <v>0</v>
      </c>
      <c r="N13" s="6">
        <f t="shared" si="1"/>
        <v>995558</v>
      </c>
      <c r="O13" s="18">
        <f t="shared" si="0"/>
        <v>1.3999999999999999E-4</v>
      </c>
      <c r="P13" s="12" t="s">
        <v>355</v>
      </c>
    </row>
    <row r="14" spans="1:16" ht="30" x14ac:dyDescent="0.25">
      <c r="A14" s="92" t="s">
        <v>12</v>
      </c>
      <c r="B14" s="93">
        <v>80352837</v>
      </c>
      <c r="C14" s="94" t="s">
        <v>42</v>
      </c>
      <c r="D14" s="95" t="s">
        <v>359</v>
      </c>
      <c r="E14" s="96" t="s">
        <v>352</v>
      </c>
      <c r="F14" s="97" t="s">
        <v>353</v>
      </c>
      <c r="G14" s="98"/>
      <c r="H14" s="99"/>
      <c r="I14" s="100"/>
      <c r="J14" s="101"/>
      <c r="K14" s="102">
        <v>3725852</v>
      </c>
      <c r="L14" s="102">
        <v>0</v>
      </c>
      <c r="M14" s="103">
        <v>0</v>
      </c>
      <c r="N14" s="6">
        <f t="shared" si="1"/>
        <v>3725852</v>
      </c>
      <c r="O14" s="18">
        <f t="shared" si="0"/>
        <v>5.4000000000000001E-4</v>
      </c>
      <c r="P14" s="12" t="s">
        <v>355</v>
      </c>
    </row>
    <row r="15" spans="1:16" ht="30" x14ac:dyDescent="0.25">
      <c r="A15" s="92" t="s">
        <v>13</v>
      </c>
      <c r="B15" s="93">
        <v>25101076</v>
      </c>
      <c r="C15" s="94" t="s">
        <v>43</v>
      </c>
      <c r="D15" s="95" t="s">
        <v>359</v>
      </c>
      <c r="E15" s="96" t="s">
        <v>352</v>
      </c>
      <c r="F15" s="97" t="s">
        <v>353</v>
      </c>
      <c r="G15" s="98"/>
      <c r="H15" s="99"/>
      <c r="I15" s="100"/>
      <c r="J15" s="101"/>
      <c r="K15" s="102">
        <v>1211420</v>
      </c>
      <c r="L15" s="102">
        <v>0</v>
      </c>
      <c r="M15" s="103">
        <v>0</v>
      </c>
      <c r="N15" s="6">
        <f t="shared" si="1"/>
        <v>1211420</v>
      </c>
      <c r="O15" s="18">
        <f t="shared" si="0"/>
        <v>1.8000000000000001E-4</v>
      </c>
      <c r="P15" s="12" t="s">
        <v>355</v>
      </c>
    </row>
    <row r="16" spans="1:16" ht="30" x14ac:dyDescent="0.25">
      <c r="A16" s="92" t="s">
        <v>14</v>
      </c>
      <c r="B16" s="93">
        <v>66957179</v>
      </c>
      <c r="C16" s="94" t="s">
        <v>44</v>
      </c>
      <c r="D16" s="95" t="s">
        <v>356</v>
      </c>
      <c r="E16" s="96" t="s">
        <v>352</v>
      </c>
      <c r="F16" s="97" t="s">
        <v>353</v>
      </c>
      <c r="G16" s="98"/>
      <c r="H16" s="99"/>
      <c r="I16" s="100"/>
      <c r="J16" s="101"/>
      <c r="K16" s="102">
        <v>7052052</v>
      </c>
      <c r="L16" s="102">
        <v>0</v>
      </c>
      <c r="M16" s="103">
        <v>0</v>
      </c>
      <c r="N16" s="6">
        <f t="shared" si="1"/>
        <v>7052052</v>
      </c>
      <c r="O16" s="18">
        <f t="shared" si="0"/>
        <v>1.0200000000000001E-3</v>
      </c>
      <c r="P16" s="12" t="s">
        <v>355</v>
      </c>
    </row>
    <row r="17" spans="1:16" ht="45" x14ac:dyDescent="0.25">
      <c r="A17" s="92" t="s">
        <v>15</v>
      </c>
      <c r="B17" s="93">
        <v>19358889</v>
      </c>
      <c r="C17" s="94" t="s">
        <v>45</v>
      </c>
      <c r="D17" s="95" t="s">
        <v>359</v>
      </c>
      <c r="E17" s="96" t="s">
        <v>352</v>
      </c>
      <c r="F17" s="97" t="s">
        <v>353</v>
      </c>
      <c r="G17" s="98"/>
      <c r="H17" s="99"/>
      <c r="I17" s="100"/>
      <c r="J17" s="101"/>
      <c r="K17" s="102">
        <v>1930630</v>
      </c>
      <c r="L17" s="102">
        <v>0</v>
      </c>
      <c r="M17" s="103">
        <v>0</v>
      </c>
      <c r="N17" s="6">
        <f t="shared" si="1"/>
        <v>1930630</v>
      </c>
      <c r="O17" s="18">
        <f t="shared" si="0"/>
        <v>2.7999999999999998E-4</v>
      </c>
      <c r="P17" s="12" t="s">
        <v>355</v>
      </c>
    </row>
    <row r="18" spans="1:16" ht="30" x14ac:dyDescent="0.25">
      <c r="A18" s="92" t="s">
        <v>16</v>
      </c>
      <c r="B18" s="93">
        <v>79763517</v>
      </c>
      <c r="C18" s="94" t="s">
        <v>46</v>
      </c>
      <c r="D18" s="95" t="s">
        <v>359</v>
      </c>
      <c r="E18" s="96" t="s">
        <v>352</v>
      </c>
      <c r="F18" s="97" t="s">
        <v>353</v>
      </c>
      <c r="G18" s="98"/>
      <c r="H18" s="99"/>
      <c r="I18" s="100"/>
      <c r="J18" s="101"/>
      <c r="K18" s="102">
        <v>2503094</v>
      </c>
      <c r="L18" s="102">
        <v>0</v>
      </c>
      <c r="M18" s="103">
        <v>0</v>
      </c>
      <c r="N18" s="6">
        <f t="shared" si="1"/>
        <v>2503094</v>
      </c>
      <c r="O18" s="18">
        <f t="shared" si="0"/>
        <v>3.6000000000000002E-4</v>
      </c>
      <c r="P18" s="12" t="s">
        <v>355</v>
      </c>
    </row>
    <row r="19" spans="1:16" ht="30" x14ac:dyDescent="0.25">
      <c r="A19" s="92" t="s">
        <v>17</v>
      </c>
      <c r="B19" s="93">
        <v>1073162709</v>
      </c>
      <c r="C19" s="94" t="s">
        <v>47</v>
      </c>
      <c r="D19" s="95" t="s">
        <v>359</v>
      </c>
      <c r="E19" s="96" t="s">
        <v>352</v>
      </c>
      <c r="F19" s="97" t="s">
        <v>353</v>
      </c>
      <c r="G19" s="98"/>
      <c r="H19" s="99"/>
      <c r="I19" s="100"/>
      <c r="J19" s="101"/>
      <c r="K19" s="102">
        <v>632244</v>
      </c>
      <c r="L19" s="102">
        <v>0</v>
      </c>
      <c r="M19" s="103">
        <v>0</v>
      </c>
      <c r="N19" s="6">
        <f t="shared" si="1"/>
        <v>632244</v>
      </c>
      <c r="O19" s="18">
        <f t="shared" si="0"/>
        <v>9.0000000000000006E-5</v>
      </c>
      <c r="P19" s="12" t="s">
        <v>355</v>
      </c>
    </row>
    <row r="20" spans="1:16" ht="30" x14ac:dyDescent="0.25">
      <c r="A20" s="92" t="s">
        <v>357</v>
      </c>
      <c r="B20" s="93">
        <v>31658702</v>
      </c>
      <c r="C20" s="94" t="s">
        <v>48</v>
      </c>
      <c r="D20" s="95" t="s">
        <v>356</v>
      </c>
      <c r="E20" s="96" t="s">
        <v>352</v>
      </c>
      <c r="F20" s="97" t="s">
        <v>353</v>
      </c>
      <c r="G20" s="98"/>
      <c r="H20" s="99"/>
      <c r="I20" s="100"/>
      <c r="J20" s="101"/>
      <c r="K20" s="102">
        <v>1212549</v>
      </c>
      <c r="L20" s="102">
        <v>0</v>
      </c>
      <c r="M20" s="103">
        <v>0</v>
      </c>
      <c r="N20" s="6">
        <f t="shared" si="1"/>
        <v>1212549</v>
      </c>
      <c r="O20" s="18">
        <f t="shared" si="0"/>
        <v>1.8000000000000001E-4</v>
      </c>
      <c r="P20" s="12" t="s">
        <v>355</v>
      </c>
    </row>
    <row r="21" spans="1:16" ht="30" x14ac:dyDescent="0.25">
      <c r="A21" s="92" t="s">
        <v>18</v>
      </c>
      <c r="B21" s="93">
        <v>52826005</v>
      </c>
      <c r="C21" s="94" t="s">
        <v>49</v>
      </c>
      <c r="D21" s="95" t="s">
        <v>359</v>
      </c>
      <c r="E21" s="96" t="s">
        <v>352</v>
      </c>
      <c r="F21" s="97" t="s">
        <v>353</v>
      </c>
      <c r="G21" s="98"/>
      <c r="H21" s="99"/>
      <c r="I21" s="100"/>
      <c r="J21" s="101"/>
      <c r="K21" s="102">
        <v>3223245</v>
      </c>
      <c r="L21" s="102">
        <v>0</v>
      </c>
      <c r="M21" s="103">
        <v>0</v>
      </c>
      <c r="N21" s="6">
        <f t="shared" si="1"/>
        <v>3223245</v>
      </c>
      <c r="O21" s="18">
        <f t="shared" si="0"/>
        <v>4.6999999999999999E-4</v>
      </c>
      <c r="P21" s="12" t="s">
        <v>355</v>
      </c>
    </row>
    <row r="22" spans="1:16" ht="30" x14ac:dyDescent="0.25">
      <c r="A22" s="92" t="s">
        <v>19</v>
      </c>
      <c r="B22" s="93">
        <v>52664661</v>
      </c>
      <c r="C22" s="94" t="s">
        <v>360</v>
      </c>
      <c r="D22" s="95" t="s">
        <v>358</v>
      </c>
      <c r="E22" s="96" t="s">
        <v>352</v>
      </c>
      <c r="F22" s="97" t="s">
        <v>353</v>
      </c>
      <c r="G22" s="98"/>
      <c r="H22" s="99"/>
      <c r="I22" s="100"/>
      <c r="J22" s="101"/>
      <c r="K22" s="102">
        <v>2036136</v>
      </c>
      <c r="L22" s="102">
        <v>0</v>
      </c>
      <c r="M22" s="103">
        <v>0</v>
      </c>
      <c r="N22" s="6">
        <f t="shared" si="1"/>
        <v>2036136</v>
      </c>
      <c r="O22" s="18">
        <f t="shared" si="0"/>
        <v>2.9999999999999997E-4</v>
      </c>
      <c r="P22" s="12" t="s">
        <v>355</v>
      </c>
    </row>
    <row r="23" spans="1:16" ht="45" x14ac:dyDescent="0.25">
      <c r="A23" s="92" t="s">
        <v>20</v>
      </c>
      <c r="B23" s="93">
        <v>52207981</v>
      </c>
      <c r="C23" s="94" t="s">
        <v>50</v>
      </c>
      <c r="D23" s="95" t="s">
        <v>359</v>
      </c>
      <c r="E23" s="96" t="s">
        <v>352</v>
      </c>
      <c r="F23" s="97" t="s">
        <v>353</v>
      </c>
      <c r="G23" s="98"/>
      <c r="H23" s="99"/>
      <c r="I23" s="100"/>
      <c r="J23" s="101"/>
      <c r="K23" s="102">
        <v>1476816</v>
      </c>
      <c r="L23" s="102">
        <v>0</v>
      </c>
      <c r="M23" s="103">
        <v>0</v>
      </c>
      <c r="N23" s="6">
        <f t="shared" si="1"/>
        <v>1476816</v>
      </c>
      <c r="O23" s="18">
        <f t="shared" si="0"/>
        <v>2.1000000000000001E-4</v>
      </c>
      <c r="P23" s="12" t="s">
        <v>355</v>
      </c>
    </row>
    <row r="24" spans="1:16" ht="30" x14ac:dyDescent="0.25">
      <c r="A24" s="92" t="s">
        <v>21</v>
      </c>
      <c r="B24" s="93">
        <v>52930883</v>
      </c>
      <c r="C24" s="94" t="s">
        <v>51</v>
      </c>
      <c r="D24" s="95" t="s">
        <v>359</v>
      </c>
      <c r="E24" s="96" t="s">
        <v>352</v>
      </c>
      <c r="F24" s="97" t="s">
        <v>353</v>
      </c>
      <c r="G24" s="98"/>
      <c r="H24" s="99"/>
      <c r="I24" s="100"/>
      <c r="J24" s="101"/>
      <c r="K24" s="102">
        <v>2470557</v>
      </c>
      <c r="L24" s="102">
        <v>0</v>
      </c>
      <c r="M24" s="103">
        <v>0</v>
      </c>
      <c r="N24" s="6">
        <f t="shared" si="1"/>
        <v>2470557</v>
      </c>
      <c r="O24" s="18">
        <f t="shared" si="0"/>
        <v>3.6000000000000002E-4</v>
      </c>
      <c r="P24" s="12" t="s">
        <v>355</v>
      </c>
    </row>
    <row r="25" spans="1:16" ht="30" x14ac:dyDescent="0.25">
      <c r="A25" s="92" t="s">
        <v>22</v>
      </c>
      <c r="B25" s="93">
        <v>66915908</v>
      </c>
      <c r="C25" s="94" t="s">
        <v>52</v>
      </c>
      <c r="D25" s="95" t="s">
        <v>356</v>
      </c>
      <c r="E25" s="96" t="s">
        <v>352</v>
      </c>
      <c r="F25" s="97" t="s">
        <v>353</v>
      </c>
      <c r="G25" s="98"/>
      <c r="H25" s="99"/>
      <c r="I25" s="100"/>
      <c r="J25" s="101"/>
      <c r="K25" s="102">
        <v>1405209</v>
      </c>
      <c r="L25" s="102">
        <v>0</v>
      </c>
      <c r="M25" s="103">
        <v>0</v>
      </c>
      <c r="N25" s="6">
        <f t="shared" si="1"/>
        <v>1405209</v>
      </c>
      <c r="O25" s="18">
        <f t="shared" si="0"/>
        <v>2.0000000000000001E-4</v>
      </c>
      <c r="P25" s="12" t="s">
        <v>355</v>
      </c>
    </row>
    <row r="26" spans="1:16" ht="30" x14ac:dyDescent="0.25">
      <c r="A26" s="92" t="s">
        <v>23</v>
      </c>
      <c r="B26" s="93">
        <v>53012079</v>
      </c>
      <c r="C26" s="94" t="s">
        <v>53</v>
      </c>
      <c r="D26" s="95" t="s">
        <v>359</v>
      </c>
      <c r="E26" s="96" t="s">
        <v>352</v>
      </c>
      <c r="F26" s="97" t="s">
        <v>353</v>
      </c>
      <c r="G26" s="98"/>
      <c r="H26" s="99"/>
      <c r="I26" s="100"/>
      <c r="J26" s="101"/>
      <c r="K26" s="102">
        <v>2137567</v>
      </c>
      <c r="L26" s="102">
        <v>0</v>
      </c>
      <c r="M26" s="103">
        <v>0</v>
      </c>
      <c r="N26" s="6">
        <f t="shared" si="1"/>
        <v>2137567</v>
      </c>
      <c r="O26" s="18">
        <f t="shared" si="0"/>
        <v>3.1E-4</v>
      </c>
      <c r="P26" s="12" t="s">
        <v>355</v>
      </c>
    </row>
    <row r="27" spans="1:16" ht="45" x14ac:dyDescent="0.25">
      <c r="A27" s="92" t="s">
        <v>24</v>
      </c>
      <c r="B27" s="93">
        <v>1073164476</v>
      </c>
      <c r="C27" s="94" t="s">
        <v>54</v>
      </c>
      <c r="D27" s="95" t="s">
        <v>359</v>
      </c>
      <c r="E27" s="96" t="s">
        <v>352</v>
      </c>
      <c r="F27" s="97" t="s">
        <v>353</v>
      </c>
      <c r="G27" s="98"/>
      <c r="H27" s="99"/>
      <c r="I27" s="100"/>
      <c r="J27" s="101"/>
      <c r="K27" s="102">
        <v>1169929</v>
      </c>
      <c r="L27" s="102">
        <v>0</v>
      </c>
      <c r="M27" s="103">
        <v>0</v>
      </c>
      <c r="N27" s="6">
        <f t="shared" si="1"/>
        <v>1169929</v>
      </c>
      <c r="O27" s="18">
        <f t="shared" si="0"/>
        <v>1.7000000000000001E-4</v>
      </c>
      <c r="P27" s="12" t="s">
        <v>355</v>
      </c>
    </row>
    <row r="28" spans="1:16" ht="30" x14ac:dyDescent="0.25">
      <c r="A28" s="92" t="s">
        <v>25</v>
      </c>
      <c r="B28" s="93">
        <v>52486957</v>
      </c>
      <c r="C28" s="94" t="s">
        <v>55</v>
      </c>
      <c r="D28" s="95" t="s">
        <v>359</v>
      </c>
      <c r="E28" s="96" t="s">
        <v>352</v>
      </c>
      <c r="F28" s="97" t="s">
        <v>353</v>
      </c>
      <c r="G28" s="98"/>
      <c r="H28" s="99"/>
      <c r="I28" s="100"/>
      <c r="J28" s="101"/>
      <c r="K28" s="102">
        <v>1677123</v>
      </c>
      <c r="L28" s="102">
        <v>0</v>
      </c>
      <c r="M28" s="103">
        <v>0</v>
      </c>
      <c r="N28" s="6">
        <f t="shared" si="1"/>
        <v>1677123</v>
      </c>
      <c r="O28" s="18">
        <f t="shared" si="0"/>
        <v>2.4000000000000001E-4</v>
      </c>
      <c r="P28" s="12" t="s">
        <v>355</v>
      </c>
    </row>
    <row r="29" spans="1:16" ht="30" x14ac:dyDescent="0.25">
      <c r="A29" s="92" t="s">
        <v>26</v>
      </c>
      <c r="B29" s="93">
        <v>1073504687</v>
      </c>
      <c r="C29" s="94" t="s">
        <v>56</v>
      </c>
      <c r="D29" s="95" t="s">
        <v>359</v>
      </c>
      <c r="E29" s="96" t="s">
        <v>352</v>
      </c>
      <c r="F29" s="97" t="s">
        <v>353</v>
      </c>
      <c r="G29" s="98"/>
      <c r="H29" s="99"/>
      <c r="I29" s="100"/>
      <c r="J29" s="101"/>
      <c r="K29" s="102">
        <v>1444131</v>
      </c>
      <c r="L29" s="102">
        <v>0</v>
      </c>
      <c r="M29" s="103">
        <v>0</v>
      </c>
      <c r="N29" s="6">
        <f t="shared" si="1"/>
        <v>1444131</v>
      </c>
      <c r="O29" s="18">
        <f t="shared" si="0"/>
        <v>2.1000000000000001E-4</v>
      </c>
      <c r="P29" s="12" t="s">
        <v>355</v>
      </c>
    </row>
    <row r="30" spans="1:16" ht="30" x14ac:dyDescent="0.25">
      <c r="A30" s="92" t="s">
        <v>27</v>
      </c>
      <c r="B30" s="93">
        <v>31570754</v>
      </c>
      <c r="C30" s="94" t="s">
        <v>57</v>
      </c>
      <c r="D30" s="95" t="s">
        <v>356</v>
      </c>
      <c r="E30" s="96" t="s">
        <v>352</v>
      </c>
      <c r="F30" s="97" t="s">
        <v>353</v>
      </c>
      <c r="G30" s="98"/>
      <c r="H30" s="99"/>
      <c r="I30" s="100"/>
      <c r="J30" s="101"/>
      <c r="K30" s="102">
        <v>2074291</v>
      </c>
      <c r="L30" s="102">
        <v>0</v>
      </c>
      <c r="M30" s="103">
        <v>0</v>
      </c>
      <c r="N30" s="6">
        <f t="shared" si="1"/>
        <v>2074291</v>
      </c>
      <c r="O30" s="18">
        <f t="shared" si="0"/>
        <v>2.9999999999999997E-4</v>
      </c>
      <c r="P30" s="12" t="s">
        <v>355</v>
      </c>
    </row>
    <row r="31" spans="1:16" ht="30" x14ac:dyDescent="0.25">
      <c r="A31" s="92" t="s">
        <v>28</v>
      </c>
      <c r="B31" s="93">
        <v>1073988898</v>
      </c>
      <c r="C31" s="94" t="s">
        <v>58</v>
      </c>
      <c r="D31" s="95" t="s">
        <v>359</v>
      </c>
      <c r="E31" s="96" t="s">
        <v>352</v>
      </c>
      <c r="F31" s="97" t="s">
        <v>353</v>
      </c>
      <c r="G31" s="98"/>
      <c r="H31" s="99"/>
      <c r="I31" s="100"/>
      <c r="J31" s="101"/>
      <c r="K31" s="102">
        <v>1082761</v>
      </c>
      <c r="L31" s="102">
        <v>0</v>
      </c>
      <c r="M31" s="103">
        <v>0</v>
      </c>
      <c r="N31" s="6">
        <f t="shared" si="1"/>
        <v>1082761</v>
      </c>
      <c r="O31" s="18">
        <f t="shared" si="0"/>
        <v>1.6000000000000001E-4</v>
      </c>
      <c r="P31" s="12" t="s">
        <v>355</v>
      </c>
    </row>
    <row r="32" spans="1:16" ht="30" x14ac:dyDescent="0.25">
      <c r="A32" s="92" t="s">
        <v>29</v>
      </c>
      <c r="B32" s="93">
        <v>79446377</v>
      </c>
      <c r="C32" s="94" t="s">
        <v>59</v>
      </c>
      <c r="D32" s="95" t="s">
        <v>359</v>
      </c>
      <c r="E32" s="96" t="s">
        <v>352</v>
      </c>
      <c r="F32" s="97" t="s">
        <v>353</v>
      </c>
      <c r="G32" s="98"/>
      <c r="H32" s="99"/>
      <c r="I32" s="100"/>
      <c r="J32" s="101"/>
      <c r="K32" s="102">
        <v>3836125</v>
      </c>
      <c r="L32" s="102">
        <v>0</v>
      </c>
      <c r="M32" s="103">
        <v>0</v>
      </c>
      <c r="N32" s="6">
        <f t="shared" si="1"/>
        <v>3836125</v>
      </c>
      <c r="O32" s="18">
        <f t="shared" si="0"/>
        <v>5.5999999999999995E-4</v>
      </c>
      <c r="P32" s="12" t="s">
        <v>355</v>
      </c>
    </row>
    <row r="33" spans="1:17" ht="30" x14ac:dyDescent="0.25">
      <c r="A33" s="92" t="s">
        <v>30</v>
      </c>
      <c r="B33" s="93">
        <v>51809725</v>
      </c>
      <c r="C33" s="94" t="s">
        <v>60</v>
      </c>
      <c r="D33" s="95" t="s">
        <v>359</v>
      </c>
      <c r="E33" s="96" t="s">
        <v>352</v>
      </c>
      <c r="F33" s="97" t="s">
        <v>353</v>
      </c>
      <c r="G33" s="104"/>
      <c r="H33" s="105"/>
      <c r="I33" s="100"/>
      <c r="J33" s="101"/>
      <c r="K33" s="102">
        <v>2595298</v>
      </c>
      <c r="L33" s="102">
        <v>0</v>
      </c>
      <c r="M33" s="103">
        <v>0</v>
      </c>
      <c r="N33" s="6">
        <f t="shared" si="1"/>
        <v>2595298</v>
      </c>
      <c r="O33" s="18">
        <f t="shared" si="0"/>
        <v>3.8000000000000002E-4</v>
      </c>
      <c r="P33" s="12" t="s">
        <v>355</v>
      </c>
    </row>
    <row r="34" spans="1:17" ht="30" x14ac:dyDescent="0.25">
      <c r="A34" s="92" t="s">
        <v>31</v>
      </c>
      <c r="B34" s="93">
        <v>35477095</v>
      </c>
      <c r="C34" s="94" t="s">
        <v>61</v>
      </c>
      <c r="D34" s="95" t="s">
        <v>359</v>
      </c>
      <c r="E34" s="96" t="s">
        <v>352</v>
      </c>
      <c r="F34" s="97" t="s">
        <v>353</v>
      </c>
      <c r="G34" s="104"/>
      <c r="H34" s="105"/>
      <c r="I34" s="100"/>
      <c r="J34" s="101"/>
      <c r="K34" s="102">
        <v>5375957</v>
      </c>
      <c r="L34" s="102">
        <v>0</v>
      </c>
      <c r="M34" s="103">
        <v>0</v>
      </c>
      <c r="N34" s="6">
        <f t="shared" si="1"/>
        <v>5375957</v>
      </c>
      <c r="O34" s="18">
        <f t="shared" si="0"/>
        <v>7.7999999999999999E-4</v>
      </c>
      <c r="P34" s="12" t="s">
        <v>355</v>
      </c>
    </row>
    <row r="35" spans="1:17" ht="30" x14ac:dyDescent="0.25">
      <c r="A35" s="92" t="s">
        <v>32</v>
      </c>
      <c r="B35" s="93">
        <v>53107809</v>
      </c>
      <c r="C35" s="94" t="s">
        <v>62</v>
      </c>
      <c r="D35" s="95" t="s">
        <v>359</v>
      </c>
      <c r="E35" s="96" t="s">
        <v>352</v>
      </c>
      <c r="F35" s="97" t="s">
        <v>353</v>
      </c>
      <c r="G35" s="104"/>
      <c r="H35" s="105"/>
      <c r="I35" s="100"/>
      <c r="J35" s="101"/>
      <c r="K35" s="102">
        <v>1927211</v>
      </c>
      <c r="L35" s="102">
        <v>0</v>
      </c>
      <c r="M35" s="103">
        <v>0</v>
      </c>
      <c r="N35" s="6">
        <f t="shared" si="1"/>
        <v>1927211</v>
      </c>
      <c r="O35" s="18">
        <f t="shared" si="0"/>
        <v>2.7999999999999998E-4</v>
      </c>
      <c r="P35" s="12" t="s">
        <v>355</v>
      </c>
    </row>
    <row r="36" spans="1:17" ht="45" x14ac:dyDescent="0.25">
      <c r="A36" s="92" t="s">
        <v>33</v>
      </c>
      <c r="B36" s="93">
        <v>52522250</v>
      </c>
      <c r="C36" s="94" t="s">
        <v>63</v>
      </c>
      <c r="D36" s="95" t="s">
        <v>359</v>
      </c>
      <c r="E36" s="96" t="s">
        <v>352</v>
      </c>
      <c r="F36" s="97" t="s">
        <v>353</v>
      </c>
      <c r="G36" s="104"/>
      <c r="H36" s="105"/>
      <c r="I36" s="100"/>
      <c r="J36" s="101"/>
      <c r="K36" s="102">
        <v>2146730</v>
      </c>
      <c r="L36" s="102">
        <v>0</v>
      </c>
      <c r="M36" s="103">
        <v>0</v>
      </c>
      <c r="N36" s="6">
        <f t="shared" si="1"/>
        <v>2146730</v>
      </c>
      <c r="O36" s="18">
        <f t="shared" si="0"/>
        <v>3.1E-4</v>
      </c>
      <c r="P36" s="12" t="s">
        <v>355</v>
      </c>
    </row>
    <row r="37" spans="1:17" ht="30" x14ac:dyDescent="0.25">
      <c r="A37" s="106" t="s">
        <v>34</v>
      </c>
      <c r="B37" s="107">
        <v>53068396</v>
      </c>
      <c r="C37" s="108" t="s">
        <v>64</v>
      </c>
      <c r="D37" s="109" t="s">
        <v>359</v>
      </c>
      <c r="E37" s="110" t="s">
        <v>352</v>
      </c>
      <c r="F37" s="111" t="s">
        <v>353</v>
      </c>
      <c r="G37" s="112"/>
      <c r="H37" s="113"/>
      <c r="I37" s="114"/>
      <c r="J37" s="115"/>
      <c r="K37" s="116">
        <v>1894707</v>
      </c>
      <c r="L37" s="116">
        <v>0</v>
      </c>
      <c r="M37" s="103">
        <v>0</v>
      </c>
      <c r="N37" s="6">
        <f t="shared" si="1"/>
        <v>1894707</v>
      </c>
      <c r="O37" s="18">
        <f t="shared" si="0"/>
        <v>2.7999999999999998E-4</v>
      </c>
      <c r="P37" s="13" t="s">
        <v>355</v>
      </c>
    </row>
    <row r="38" spans="1:17" ht="21" x14ac:dyDescent="0.25">
      <c r="A38" s="256" t="s">
        <v>361</v>
      </c>
      <c r="B38" s="256"/>
      <c r="C38" s="256"/>
      <c r="D38" s="256"/>
      <c r="E38" s="256"/>
      <c r="F38" s="256"/>
      <c r="G38" s="256"/>
      <c r="H38" s="117"/>
      <c r="I38" s="118"/>
      <c r="J38" s="119"/>
      <c r="K38" s="120">
        <f>SUM(K8:K37)</f>
        <v>63028455</v>
      </c>
      <c r="L38" s="120">
        <f t="shared" ref="L38:O38" si="2">SUM(L8:L37)</f>
        <v>0</v>
      </c>
      <c r="M38" s="121">
        <f t="shared" si="2"/>
        <v>0</v>
      </c>
      <c r="N38" s="121">
        <f>SUM(N8:N37)</f>
        <v>63028455</v>
      </c>
      <c r="O38" s="122">
        <f t="shared" si="2"/>
        <v>9.1500000000000019E-3</v>
      </c>
      <c r="P38" s="12"/>
    </row>
    <row r="39" spans="1:17" x14ac:dyDescent="0.25">
      <c r="D39" s="74"/>
      <c r="F39" s="11"/>
      <c r="O39" s="19"/>
    </row>
    <row r="40" spans="1:17" x14ac:dyDescent="0.25">
      <c r="D40" s="74"/>
      <c r="F40" s="11"/>
      <c r="O40" s="20"/>
    </row>
    <row r="41" spans="1:17" x14ac:dyDescent="0.25">
      <c r="D41" s="74"/>
      <c r="F41" s="11"/>
      <c r="O41" s="20"/>
    </row>
    <row r="42" spans="1:17" x14ac:dyDescent="0.25">
      <c r="C42" s="123"/>
      <c r="D42" s="74"/>
      <c r="O42" s="20"/>
    </row>
    <row r="43" spans="1:17" x14ac:dyDescent="0.25">
      <c r="C43" s="123"/>
      <c r="D43" s="74"/>
      <c r="O43" s="20"/>
    </row>
    <row r="44" spans="1:17" x14ac:dyDescent="0.25">
      <c r="C44" s="123"/>
      <c r="D44" s="74"/>
      <c r="O44" s="20"/>
    </row>
    <row r="45" spans="1:17" ht="21" x14ac:dyDescent="0.25">
      <c r="A45" s="79" t="s">
        <v>362</v>
      </c>
      <c r="B45" s="80" t="s">
        <v>363</v>
      </c>
      <c r="D45" s="74"/>
      <c r="F45" s="11"/>
      <c r="O45" s="20"/>
    </row>
    <row r="46" spans="1:17" ht="15.75" x14ac:dyDescent="0.25">
      <c r="A46" s="124"/>
      <c r="B46" s="125"/>
      <c r="D46" s="74"/>
      <c r="F46" s="11"/>
      <c r="O46" s="21"/>
    </row>
    <row r="47" spans="1:17" s="74" customFormat="1" ht="108" x14ac:dyDescent="0.25">
      <c r="A47" s="126" t="s">
        <v>337</v>
      </c>
      <c r="B47" s="127" t="s">
        <v>338</v>
      </c>
      <c r="C47" s="128" t="s">
        <v>339</v>
      </c>
      <c r="D47" s="129" t="s">
        <v>340</v>
      </c>
      <c r="E47" s="130" t="s">
        <v>341</v>
      </c>
      <c r="F47" s="131" t="s">
        <v>342</v>
      </c>
      <c r="G47" s="128" t="s">
        <v>343</v>
      </c>
      <c r="H47" s="132" t="s">
        <v>367</v>
      </c>
      <c r="I47" s="132" t="s">
        <v>368</v>
      </c>
      <c r="J47" s="132"/>
      <c r="K47" s="134" t="s">
        <v>344</v>
      </c>
      <c r="L47" s="134" t="s">
        <v>347</v>
      </c>
      <c r="M47" s="135" t="s">
        <v>348</v>
      </c>
      <c r="N47" s="136" t="s">
        <v>345</v>
      </c>
      <c r="O47" s="137" t="s">
        <v>346</v>
      </c>
      <c r="P47" s="138" t="s">
        <v>354</v>
      </c>
      <c r="Q47" s="212"/>
    </row>
    <row r="48" spans="1:17" s="148" customFormat="1" ht="30" x14ac:dyDescent="0.25">
      <c r="A48" s="98" t="s">
        <v>336</v>
      </c>
      <c r="B48" s="139"/>
      <c r="C48" s="140" t="s">
        <v>369</v>
      </c>
      <c r="D48" s="141"/>
      <c r="E48" s="142" t="s">
        <v>352</v>
      </c>
      <c r="F48" s="141" t="s">
        <v>441</v>
      </c>
      <c r="G48" s="143">
        <v>2014250069</v>
      </c>
      <c r="H48" s="144">
        <v>40179</v>
      </c>
      <c r="I48" s="145">
        <v>41984</v>
      </c>
      <c r="J48" s="146">
        <v>117.68</v>
      </c>
      <c r="K48" s="3">
        <v>709872</v>
      </c>
      <c r="L48" s="116">
        <v>0</v>
      </c>
      <c r="M48" s="147">
        <f>L48*M3/J48</f>
        <v>0</v>
      </c>
      <c r="N48" s="6">
        <f>K48</f>
        <v>709872</v>
      </c>
      <c r="O48" s="18">
        <f>ROUND(N48/$N$1042,5)</f>
        <v>1E-4</v>
      </c>
      <c r="P48" s="14" t="s">
        <v>371</v>
      </c>
      <c r="Q48" s="217"/>
    </row>
    <row r="49" spans="1:17" s="148" customFormat="1" x14ac:dyDescent="0.25">
      <c r="A49" s="252" t="s">
        <v>384</v>
      </c>
      <c r="B49" s="252"/>
      <c r="C49" s="252"/>
      <c r="D49" s="252"/>
      <c r="E49" s="252"/>
      <c r="F49" s="252"/>
      <c r="G49" s="252"/>
      <c r="H49" s="149"/>
      <c r="I49" s="150"/>
      <c r="J49" s="151"/>
      <c r="K49" s="120">
        <f>SUM(K48)</f>
        <v>709872</v>
      </c>
      <c r="L49" s="120">
        <f>SUM(L48)</f>
        <v>0</v>
      </c>
      <c r="M49" s="121">
        <f>SUM(M48)</f>
        <v>0</v>
      </c>
      <c r="N49" s="152">
        <f>SUM(N48)</f>
        <v>709872</v>
      </c>
      <c r="O49" s="153">
        <f>SUM(O48)</f>
        <v>1E-4</v>
      </c>
      <c r="P49" s="15"/>
      <c r="Q49" s="217"/>
    </row>
    <row r="50" spans="1:17" s="148" customFormat="1" x14ac:dyDescent="0.25">
      <c r="A50" s="154"/>
      <c r="B50" s="155"/>
      <c r="C50" s="156"/>
      <c r="D50" s="156"/>
      <c r="E50" s="157"/>
      <c r="F50" s="156"/>
      <c r="G50" s="156"/>
      <c r="H50" s="158"/>
      <c r="I50" s="159"/>
      <c r="J50" s="160"/>
      <c r="K50" s="161"/>
      <c r="L50" s="162"/>
      <c r="M50" s="163"/>
      <c r="N50" s="164"/>
      <c r="O50" s="22"/>
      <c r="P50" s="165"/>
      <c r="Q50" s="218"/>
    </row>
    <row r="51" spans="1:17" s="148" customFormat="1" ht="60" x14ac:dyDescent="0.25">
      <c r="A51" s="98" t="s">
        <v>105</v>
      </c>
      <c r="B51" s="139">
        <v>800197268</v>
      </c>
      <c r="C51" s="140" t="s">
        <v>70</v>
      </c>
      <c r="D51" s="141" t="s">
        <v>359</v>
      </c>
      <c r="E51" s="142" t="s">
        <v>352</v>
      </c>
      <c r="F51" s="141" t="s">
        <v>441</v>
      </c>
      <c r="G51" s="143"/>
      <c r="H51" s="144">
        <v>41943</v>
      </c>
      <c r="I51" s="145">
        <v>41961</v>
      </c>
      <c r="J51" s="146">
        <v>117.68</v>
      </c>
      <c r="K51" s="3">
        <v>6012547</v>
      </c>
      <c r="L51" s="116">
        <v>0</v>
      </c>
      <c r="M51" s="147">
        <v>0</v>
      </c>
      <c r="N51" s="6">
        <f>K51</f>
        <v>6012547</v>
      </c>
      <c r="O51" s="23">
        <f>ROUND(N51/$N$1042,5)</f>
        <v>8.7000000000000001E-4</v>
      </c>
      <c r="P51" s="14" t="s">
        <v>392</v>
      </c>
      <c r="Q51" s="217"/>
    </row>
    <row r="52" spans="1:17" s="148" customFormat="1" ht="60" x14ac:dyDescent="0.25">
      <c r="A52" s="98" t="s">
        <v>105</v>
      </c>
      <c r="B52" s="139">
        <v>800197268</v>
      </c>
      <c r="C52" s="140" t="s">
        <v>70</v>
      </c>
      <c r="D52" s="141" t="s">
        <v>359</v>
      </c>
      <c r="E52" s="142" t="s">
        <v>352</v>
      </c>
      <c r="F52" s="141" t="s">
        <v>441</v>
      </c>
      <c r="G52" s="143"/>
      <c r="H52" s="144">
        <v>41943</v>
      </c>
      <c r="I52" s="145">
        <v>41961</v>
      </c>
      <c r="J52" s="146">
        <v>117.68</v>
      </c>
      <c r="K52" s="3">
        <v>33635995</v>
      </c>
      <c r="L52" s="116">
        <v>0</v>
      </c>
      <c r="M52" s="147">
        <v>0</v>
      </c>
      <c r="N52" s="6">
        <f>K52</f>
        <v>33635995</v>
      </c>
      <c r="O52" s="18">
        <f>ROUND(N52/$N$1042,5)</f>
        <v>4.8799999999999998E-3</v>
      </c>
      <c r="P52" s="14" t="s">
        <v>412</v>
      </c>
      <c r="Q52" s="217"/>
    </row>
    <row r="53" spans="1:17" s="148" customFormat="1" x14ac:dyDescent="0.25">
      <c r="A53" s="252" t="s">
        <v>381</v>
      </c>
      <c r="B53" s="252"/>
      <c r="C53" s="252"/>
      <c r="D53" s="252"/>
      <c r="E53" s="252"/>
      <c r="F53" s="252"/>
      <c r="G53" s="252"/>
      <c r="H53" s="149"/>
      <c r="I53" s="150"/>
      <c r="J53" s="151"/>
      <c r="K53" s="120">
        <f>SUM(K51:K52)</f>
        <v>39648542</v>
      </c>
      <c r="L53" s="120">
        <f t="shared" ref="L53:M53" si="3">SUM(L51:L52)</f>
        <v>0</v>
      </c>
      <c r="M53" s="121">
        <f t="shared" si="3"/>
        <v>0</v>
      </c>
      <c r="N53" s="152">
        <f>SUM(N51:N52)</f>
        <v>39648542</v>
      </c>
      <c r="O53" s="122">
        <f>SUM(O51:O52)</f>
        <v>5.7499999999999999E-3</v>
      </c>
      <c r="P53" s="15"/>
      <c r="Q53" s="217"/>
    </row>
    <row r="54" spans="1:17" s="148" customFormat="1" x14ac:dyDescent="0.25">
      <c r="A54" s="154"/>
      <c r="B54" s="155"/>
      <c r="C54" s="156"/>
      <c r="D54" s="156"/>
      <c r="E54" s="157"/>
      <c r="F54" s="156"/>
      <c r="G54" s="156"/>
      <c r="H54" s="158"/>
      <c r="I54" s="159"/>
      <c r="J54" s="160"/>
      <c r="K54" s="161"/>
      <c r="L54" s="162"/>
      <c r="M54" s="163"/>
      <c r="N54" s="164"/>
      <c r="O54" s="22"/>
      <c r="P54" s="165"/>
      <c r="Q54" s="218"/>
    </row>
    <row r="55" spans="1:17" s="148" customFormat="1" ht="45" x14ac:dyDescent="0.25">
      <c r="A55" s="98" t="s">
        <v>67</v>
      </c>
      <c r="B55" s="139">
        <v>899999061</v>
      </c>
      <c r="C55" s="140" t="s">
        <v>71</v>
      </c>
      <c r="D55" s="141" t="s">
        <v>359</v>
      </c>
      <c r="E55" s="142" t="s">
        <v>352</v>
      </c>
      <c r="F55" s="141" t="s">
        <v>441</v>
      </c>
      <c r="G55" s="143"/>
      <c r="H55" s="144">
        <v>40602</v>
      </c>
      <c r="I55" s="145">
        <v>40620</v>
      </c>
      <c r="J55" s="146">
        <v>107.12</v>
      </c>
      <c r="K55" s="3">
        <v>2799000</v>
      </c>
      <c r="L55" s="116">
        <f>+K55</f>
        <v>2799000</v>
      </c>
      <c r="M55" s="147">
        <f>L55*$M$3/J55</f>
        <v>3074928.3047050037</v>
      </c>
      <c r="N55" s="6">
        <f>M55</f>
        <v>3074928.3047050037</v>
      </c>
      <c r="O55" s="23">
        <f t="shared" ref="O55:O70" si="4">ROUND(N55/$N$1042,5)</f>
        <v>4.4999999999999999E-4</v>
      </c>
      <c r="P55" s="14" t="s">
        <v>393</v>
      </c>
      <c r="Q55" s="217"/>
    </row>
    <row r="56" spans="1:17" s="148" customFormat="1" ht="45" x14ac:dyDescent="0.25">
      <c r="A56" s="98" t="s">
        <v>67</v>
      </c>
      <c r="B56" s="139">
        <v>899999061</v>
      </c>
      <c r="C56" s="140" t="s">
        <v>71</v>
      </c>
      <c r="D56" s="141" t="s">
        <v>359</v>
      </c>
      <c r="E56" s="142" t="s">
        <v>352</v>
      </c>
      <c r="F56" s="141" t="s">
        <v>441</v>
      </c>
      <c r="G56" s="143"/>
      <c r="H56" s="144">
        <v>40663</v>
      </c>
      <c r="I56" s="145">
        <v>40681</v>
      </c>
      <c r="J56" s="146">
        <v>107.55</v>
      </c>
      <c r="K56" s="3">
        <v>2217000</v>
      </c>
      <c r="L56" s="116">
        <f t="shared" ref="L56:L62" si="5">+K56</f>
        <v>2217000</v>
      </c>
      <c r="M56" s="147">
        <f t="shared" ref="M56:M70" si="6">L56*$M$3/J56</f>
        <v>2425816.4574616463</v>
      </c>
      <c r="N56" s="6">
        <f t="shared" ref="N56:N62" si="7">M56</f>
        <v>2425816.4574616463</v>
      </c>
      <c r="O56" s="18">
        <f t="shared" si="4"/>
        <v>3.5E-4</v>
      </c>
      <c r="P56" s="14" t="s">
        <v>394</v>
      </c>
      <c r="Q56" s="217"/>
    </row>
    <row r="57" spans="1:17" s="148" customFormat="1" ht="45" x14ac:dyDescent="0.25">
      <c r="A57" s="98" t="s">
        <v>67</v>
      </c>
      <c r="B57" s="139">
        <v>899999061</v>
      </c>
      <c r="C57" s="140" t="s">
        <v>71</v>
      </c>
      <c r="D57" s="141" t="s">
        <v>359</v>
      </c>
      <c r="E57" s="142" t="s">
        <v>352</v>
      </c>
      <c r="F57" s="141" t="s">
        <v>441</v>
      </c>
      <c r="G57" s="143"/>
      <c r="H57" s="144">
        <v>40724</v>
      </c>
      <c r="I57" s="145">
        <v>40743</v>
      </c>
      <c r="J57" s="146">
        <v>108.05</v>
      </c>
      <c r="K57" s="3">
        <v>2991000</v>
      </c>
      <c r="L57" s="116">
        <f t="shared" si="5"/>
        <v>2991000</v>
      </c>
      <c r="M57" s="147">
        <f t="shared" si="6"/>
        <v>3257574.0860712635</v>
      </c>
      <c r="N57" s="6">
        <f t="shared" si="7"/>
        <v>3257574.0860712635</v>
      </c>
      <c r="O57" s="18">
        <f t="shared" si="4"/>
        <v>4.6999999999999999E-4</v>
      </c>
      <c r="P57" s="14" t="s">
        <v>395</v>
      </c>
      <c r="Q57" s="217"/>
    </row>
    <row r="58" spans="1:17" s="148" customFormat="1" ht="45" x14ac:dyDescent="0.25">
      <c r="A58" s="98" t="s">
        <v>67</v>
      </c>
      <c r="B58" s="139">
        <v>899999061</v>
      </c>
      <c r="C58" s="140" t="s">
        <v>71</v>
      </c>
      <c r="D58" s="141" t="s">
        <v>359</v>
      </c>
      <c r="E58" s="142" t="s">
        <v>352</v>
      </c>
      <c r="F58" s="141" t="s">
        <v>441</v>
      </c>
      <c r="G58" s="143"/>
      <c r="H58" s="144">
        <v>40786</v>
      </c>
      <c r="I58" s="145">
        <v>40804</v>
      </c>
      <c r="J58" s="146">
        <v>108.35</v>
      </c>
      <c r="K58" s="3">
        <v>4833000</v>
      </c>
      <c r="L58" s="116">
        <f t="shared" si="5"/>
        <v>4833000</v>
      </c>
      <c r="M58" s="147">
        <f t="shared" si="6"/>
        <v>5249168.8047992615</v>
      </c>
      <c r="N58" s="6">
        <f t="shared" si="7"/>
        <v>5249168.8047992615</v>
      </c>
      <c r="O58" s="18">
        <f t="shared" si="4"/>
        <v>7.6000000000000004E-4</v>
      </c>
      <c r="P58" s="14" t="s">
        <v>396</v>
      </c>
      <c r="Q58" s="217"/>
    </row>
    <row r="59" spans="1:17" s="148" customFormat="1" ht="45" x14ac:dyDescent="0.25">
      <c r="A59" s="98" t="s">
        <v>67</v>
      </c>
      <c r="B59" s="139">
        <v>899999061</v>
      </c>
      <c r="C59" s="140" t="s">
        <v>71</v>
      </c>
      <c r="D59" s="141" t="s">
        <v>359</v>
      </c>
      <c r="E59" s="142" t="s">
        <v>352</v>
      </c>
      <c r="F59" s="141" t="s">
        <v>441</v>
      </c>
      <c r="G59" s="143"/>
      <c r="H59" s="144">
        <v>40847</v>
      </c>
      <c r="I59" s="145">
        <v>40865</v>
      </c>
      <c r="J59" s="146">
        <v>108.7</v>
      </c>
      <c r="K59" s="3">
        <v>6999000</v>
      </c>
      <c r="L59" s="116">
        <f t="shared" si="5"/>
        <v>6999000</v>
      </c>
      <c r="M59" s="147">
        <f t="shared" si="6"/>
        <v>7577206.2557497695</v>
      </c>
      <c r="N59" s="6">
        <f t="shared" si="7"/>
        <v>7577206.2557497695</v>
      </c>
      <c r="O59" s="18">
        <f t="shared" si="4"/>
        <v>1.1000000000000001E-3</v>
      </c>
      <c r="P59" s="14" t="s">
        <v>397</v>
      </c>
      <c r="Q59" s="217"/>
    </row>
    <row r="60" spans="1:17" s="148" customFormat="1" ht="45" x14ac:dyDescent="0.25">
      <c r="A60" s="98" t="s">
        <v>67</v>
      </c>
      <c r="B60" s="139">
        <v>899999061</v>
      </c>
      <c r="C60" s="140" t="s">
        <v>71</v>
      </c>
      <c r="D60" s="141" t="s">
        <v>359</v>
      </c>
      <c r="E60" s="142" t="s">
        <v>352</v>
      </c>
      <c r="F60" s="141" t="s">
        <v>441</v>
      </c>
      <c r="G60" s="143"/>
      <c r="H60" s="144">
        <v>40908</v>
      </c>
      <c r="I60" s="145">
        <v>40927</v>
      </c>
      <c r="J60" s="146">
        <v>109.96</v>
      </c>
      <c r="K60" s="3">
        <v>9913000</v>
      </c>
      <c r="L60" s="116">
        <f t="shared" si="5"/>
        <v>9913000</v>
      </c>
      <c r="M60" s="147">
        <f t="shared" si="6"/>
        <v>10608965.441978902</v>
      </c>
      <c r="N60" s="6">
        <f t="shared" si="7"/>
        <v>10608965.441978902</v>
      </c>
      <c r="O60" s="18">
        <f t="shared" si="4"/>
        <v>1.5399999999999999E-3</v>
      </c>
      <c r="P60" s="14" t="s">
        <v>398</v>
      </c>
      <c r="Q60" s="217"/>
    </row>
    <row r="61" spans="1:17" s="148" customFormat="1" ht="45" x14ac:dyDescent="0.25">
      <c r="A61" s="98" t="s">
        <v>67</v>
      </c>
      <c r="B61" s="139">
        <v>899999061</v>
      </c>
      <c r="C61" s="140" t="s">
        <v>71</v>
      </c>
      <c r="D61" s="141" t="s">
        <v>359</v>
      </c>
      <c r="E61" s="142" t="s">
        <v>352</v>
      </c>
      <c r="F61" s="141" t="s">
        <v>441</v>
      </c>
      <c r="G61" s="143"/>
      <c r="H61" s="144">
        <v>41274</v>
      </c>
      <c r="I61" s="145">
        <v>41292</v>
      </c>
      <c r="J61" s="146">
        <v>112.15</v>
      </c>
      <c r="K61" s="3">
        <v>17186000</v>
      </c>
      <c r="L61" s="116">
        <f t="shared" si="5"/>
        <v>17186000</v>
      </c>
      <c r="M61" s="147">
        <f t="shared" si="6"/>
        <v>18033423.8074008</v>
      </c>
      <c r="N61" s="6">
        <f t="shared" si="7"/>
        <v>18033423.8074008</v>
      </c>
      <c r="O61" s="18">
        <f t="shared" si="4"/>
        <v>2.6199999999999999E-3</v>
      </c>
      <c r="P61" s="14" t="s">
        <v>399</v>
      </c>
      <c r="Q61" s="217"/>
    </row>
    <row r="62" spans="1:17" s="148" customFormat="1" ht="45" x14ac:dyDescent="0.25">
      <c r="A62" s="98" t="s">
        <v>67</v>
      </c>
      <c r="B62" s="139">
        <v>890399011</v>
      </c>
      <c r="C62" s="140" t="s">
        <v>106</v>
      </c>
      <c r="D62" s="141" t="s">
        <v>364</v>
      </c>
      <c r="E62" s="142" t="s">
        <v>352</v>
      </c>
      <c r="F62" s="141" t="s">
        <v>441</v>
      </c>
      <c r="G62" s="143"/>
      <c r="H62" s="144">
        <v>41639</v>
      </c>
      <c r="I62" s="145">
        <v>41759</v>
      </c>
      <c r="J62" s="146">
        <v>116.24</v>
      </c>
      <c r="K62" s="3">
        <v>27914000</v>
      </c>
      <c r="L62" s="116">
        <f t="shared" si="5"/>
        <v>27914000</v>
      </c>
      <c r="M62" s="147">
        <f t="shared" si="6"/>
        <v>28259803.16586373</v>
      </c>
      <c r="N62" s="6">
        <f t="shared" si="7"/>
        <v>28259803.16586373</v>
      </c>
      <c r="O62" s="18">
        <f t="shared" si="4"/>
        <v>4.1000000000000003E-3</v>
      </c>
      <c r="P62" s="14" t="s">
        <v>400</v>
      </c>
      <c r="Q62" s="217"/>
    </row>
    <row r="63" spans="1:17" s="148" customFormat="1" ht="45" x14ac:dyDescent="0.25">
      <c r="A63" s="98" t="s">
        <v>67</v>
      </c>
      <c r="B63" s="139">
        <v>899999061</v>
      </c>
      <c r="C63" s="140" t="s">
        <v>71</v>
      </c>
      <c r="D63" s="141" t="s">
        <v>359</v>
      </c>
      <c r="E63" s="142" t="s">
        <v>352</v>
      </c>
      <c r="F63" s="141" t="s">
        <v>441</v>
      </c>
      <c r="G63" s="143"/>
      <c r="H63" s="144">
        <v>41759</v>
      </c>
      <c r="I63" s="145">
        <v>42004</v>
      </c>
      <c r="J63" s="146">
        <v>117.68</v>
      </c>
      <c r="K63" s="3">
        <v>41000</v>
      </c>
      <c r="L63" s="116">
        <v>0</v>
      </c>
      <c r="M63" s="147">
        <f t="shared" si="6"/>
        <v>0</v>
      </c>
      <c r="N63" s="6">
        <f>K63</f>
        <v>41000</v>
      </c>
      <c r="O63" s="18">
        <f t="shared" si="4"/>
        <v>1.0000000000000001E-5</v>
      </c>
      <c r="P63" s="14" t="s">
        <v>401</v>
      </c>
      <c r="Q63" s="217"/>
    </row>
    <row r="64" spans="1:17" s="148" customFormat="1" ht="45" x14ac:dyDescent="0.25">
      <c r="A64" s="98" t="s">
        <v>67</v>
      </c>
      <c r="B64" s="139">
        <v>899999061</v>
      </c>
      <c r="C64" s="140" t="s">
        <v>71</v>
      </c>
      <c r="D64" s="141" t="s">
        <v>359</v>
      </c>
      <c r="E64" s="142" t="s">
        <v>352</v>
      </c>
      <c r="F64" s="141" t="s">
        <v>441</v>
      </c>
      <c r="G64" s="143"/>
      <c r="H64" s="144">
        <v>41759</v>
      </c>
      <c r="I64" s="145">
        <v>42004</v>
      </c>
      <c r="J64" s="146">
        <v>117.68</v>
      </c>
      <c r="K64" s="3">
        <v>41000</v>
      </c>
      <c r="L64" s="116">
        <v>0</v>
      </c>
      <c r="M64" s="147">
        <f t="shared" si="6"/>
        <v>0</v>
      </c>
      <c r="N64" s="6">
        <f t="shared" ref="N64:N70" si="8">K64</f>
        <v>41000</v>
      </c>
      <c r="O64" s="18">
        <f t="shared" si="4"/>
        <v>1.0000000000000001E-5</v>
      </c>
      <c r="P64" s="14" t="s">
        <v>402</v>
      </c>
      <c r="Q64" s="217"/>
    </row>
    <row r="65" spans="1:17" s="148" customFormat="1" ht="45" x14ac:dyDescent="0.25">
      <c r="A65" s="98" t="s">
        <v>67</v>
      </c>
      <c r="B65" s="139">
        <v>899999061</v>
      </c>
      <c r="C65" s="140" t="s">
        <v>71</v>
      </c>
      <c r="D65" s="141" t="s">
        <v>359</v>
      </c>
      <c r="E65" s="142" t="s">
        <v>352</v>
      </c>
      <c r="F65" s="141" t="s">
        <v>441</v>
      </c>
      <c r="G65" s="143"/>
      <c r="H65" s="144">
        <v>41759</v>
      </c>
      <c r="I65" s="145">
        <v>42004</v>
      </c>
      <c r="J65" s="146">
        <v>117.68</v>
      </c>
      <c r="K65" s="3">
        <v>41000</v>
      </c>
      <c r="L65" s="116">
        <v>0</v>
      </c>
      <c r="M65" s="147">
        <f t="shared" si="6"/>
        <v>0</v>
      </c>
      <c r="N65" s="6">
        <f t="shared" si="8"/>
        <v>41000</v>
      </c>
      <c r="O65" s="18">
        <f t="shared" si="4"/>
        <v>1.0000000000000001E-5</v>
      </c>
      <c r="P65" s="14" t="s">
        <v>403</v>
      </c>
      <c r="Q65" s="217"/>
    </row>
    <row r="66" spans="1:17" s="148" customFormat="1" ht="45" x14ac:dyDescent="0.25">
      <c r="A66" s="98" t="s">
        <v>67</v>
      </c>
      <c r="B66" s="139">
        <v>899999061</v>
      </c>
      <c r="C66" s="140" t="s">
        <v>71</v>
      </c>
      <c r="D66" s="141" t="s">
        <v>359</v>
      </c>
      <c r="E66" s="142" t="s">
        <v>352</v>
      </c>
      <c r="F66" s="141" t="s">
        <v>441</v>
      </c>
      <c r="G66" s="143"/>
      <c r="H66" s="144">
        <v>41759</v>
      </c>
      <c r="I66" s="145">
        <v>42004</v>
      </c>
      <c r="J66" s="146">
        <v>117.68</v>
      </c>
      <c r="K66" s="3">
        <v>41000</v>
      </c>
      <c r="L66" s="116">
        <v>0</v>
      </c>
      <c r="M66" s="147">
        <f t="shared" si="6"/>
        <v>0</v>
      </c>
      <c r="N66" s="6">
        <f t="shared" si="8"/>
        <v>41000</v>
      </c>
      <c r="O66" s="18">
        <f t="shared" si="4"/>
        <v>1.0000000000000001E-5</v>
      </c>
      <c r="P66" s="14" t="s">
        <v>404</v>
      </c>
      <c r="Q66" s="217"/>
    </row>
    <row r="67" spans="1:17" s="148" customFormat="1" ht="45" x14ac:dyDescent="0.25">
      <c r="A67" s="98" t="s">
        <v>67</v>
      </c>
      <c r="B67" s="139">
        <v>899999061</v>
      </c>
      <c r="C67" s="140" t="s">
        <v>71</v>
      </c>
      <c r="D67" s="141" t="s">
        <v>359</v>
      </c>
      <c r="E67" s="142" t="s">
        <v>352</v>
      </c>
      <c r="F67" s="141" t="s">
        <v>441</v>
      </c>
      <c r="G67" s="143"/>
      <c r="H67" s="144">
        <v>41759</v>
      </c>
      <c r="I67" s="145">
        <v>42004</v>
      </c>
      <c r="J67" s="146">
        <v>117.68</v>
      </c>
      <c r="K67" s="3">
        <v>41000</v>
      </c>
      <c r="L67" s="116">
        <v>0</v>
      </c>
      <c r="M67" s="147">
        <f t="shared" si="6"/>
        <v>0</v>
      </c>
      <c r="N67" s="6">
        <f t="shared" si="8"/>
        <v>41000</v>
      </c>
      <c r="O67" s="18">
        <f t="shared" si="4"/>
        <v>1.0000000000000001E-5</v>
      </c>
      <c r="P67" s="14" t="s">
        <v>405</v>
      </c>
      <c r="Q67" s="217"/>
    </row>
    <row r="68" spans="1:17" s="148" customFormat="1" ht="45" x14ac:dyDescent="0.25">
      <c r="A68" s="98" t="s">
        <v>67</v>
      </c>
      <c r="B68" s="139">
        <v>899999061</v>
      </c>
      <c r="C68" s="140" t="s">
        <v>71</v>
      </c>
      <c r="D68" s="141" t="s">
        <v>359</v>
      </c>
      <c r="E68" s="142" t="s">
        <v>352</v>
      </c>
      <c r="F68" s="141" t="s">
        <v>441</v>
      </c>
      <c r="G68" s="143"/>
      <c r="H68" s="144">
        <v>41759</v>
      </c>
      <c r="I68" s="145">
        <v>42004</v>
      </c>
      <c r="J68" s="146">
        <v>117.68</v>
      </c>
      <c r="K68" s="3">
        <v>41000</v>
      </c>
      <c r="L68" s="116">
        <v>0</v>
      </c>
      <c r="M68" s="147">
        <f t="shared" si="6"/>
        <v>0</v>
      </c>
      <c r="N68" s="6">
        <f t="shared" si="8"/>
        <v>41000</v>
      </c>
      <c r="O68" s="18">
        <f t="shared" si="4"/>
        <v>1.0000000000000001E-5</v>
      </c>
      <c r="P68" s="14" t="s">
        <v>406</v>
      </c>
      <c r="Q68" s="217"/>
    </row>
    <row r="69" spans="1:17" s="148" customFormat="1" ht="45" x14ac:dyDescent="0.25">
      <c r="A69" s="98" t="s">
        <v>67</v>
      </c>
      <c r="B69" s="139">
        <v>899999061</v>
      </c>
      <c r="C69" s="140" t="s">
        <v>71</v>
      </c>
      <c r="D69" s="141" t="s">
        <v>359</v>
      </c>
      <c r="E69" s="142" t="s">
        <v>352</v>
      </c>
      <c r="F69" s="141" t="s">
        <v>441</v>
      </c>
      <c r="G69" s="143"/>
      <c r="H69" s="144">
        <v>41759</v>
      </c>
      <c r="I69" s="145">
        <v>42004</v>
      </c>
      <c r="J69" s="146">
        <v>117.68</v>
      </c>
      <c r="K69" s="3">
        <v>41000</v>
      </c>
      <c r="L69" s="116">
        <v>0</v>
      </c>
      <c r="M69" s="147">
        <f t="shared" si="6"/>
        <v>0</v>
      </c>
      <c r="N69" s="6">
        <f t="shared" si="8"/>
        <v>41000</v>
      </c>
      <c r="O69" s="18">
        <f t="shared" si="4"/>
        <v>1.0000000000000001E-5</v>
      </c>
      <c r="P69" s="14" t="s">
        <v>407</v>
      </c>
      <c r="Q69" s="217"/>
    </row>
    <row r="70" spans="1:17" s="148" customFormat="1" ht="45" x14ac:dyDescent="0.25">
      <c r="A70" s="98" t="s">
        <v>67</v>
      </c>
      <c r="B70" s="139">
        <v>899999061</v>
      </c>
      <c r="C70" s="140" t="s">
        <v>71</v>
      </c>
      <c r="D70" s="141" t="s">
        <v>359</v>
      </c>
      <c r="E70" s="142" t="s">
        <v>352</v>
      </c>
      <c r="F70" s="141" t="s">
        <v>441</v>
      </c>
      <c r="G70" s="143"/>
      <c r="H70" s="144">
        <v>41759</v>
      </c>
      <c r="I70" s="145">
        <v>42004</v>
      </c>
      <c r="J70" s="146">
        <v>117.68</v>
      </c>
      <c r="K70" s="3">
        <v>41000</v>
      </c>
      <c r="L70" s="116">
        <v>0</v>
      </c>
      <c r="M70" s="147">
        <f t="shared" si="6"/>
        <v>0</v>
      </c>
      <c r="N70" s="6">
        <f t="shared" si="8"/>
        <v>41000</v>
      </c>
      <c r="O70" s="18">
        <f t="shared" si="4"/>
        <v>1.0000000000000001E-5</v>
      </c>
      <c r="P70" s="14" t="s">
        <v>408</v>
      </c>
      <c r="Q70" s="217"/>
    </row>
    <row r="71" spans="1:17" s="148" customFormat="1" x14ac:dyDescent="0.25">
      <c r="A71" s="252" t="s">
        <v>382</v>
      </c>
      <c r="B71" s="252"/>
      <c r="C71" s="252"/>
      <c r="D71" s="252"/>
      <c r="E71" s="252"/>
      <c r="F71" s="252"/>
      <c r="G71" s="252"/>
      <c r="H71" s="149"/>
      <c r="I71" s="150"/>
      <c r="J71" s="151"/>
      <c r="K71" s="166">
        <f>SUM(K55:K70)</f>
        <v>75180000</v>
      </c>
      <c r="L71" s="166">
        <f>SUM(L55:L70)</f>
        <v>74852000</v>
      </c>
      <c r="M71" s="167">
        <f>SUM(M55:M70)</f>
        <v>78486886.32403037</v>
      </c>
      <c r="N71" s="152">
        <f>SUM(N55:N70)</f>
        <v>78814886.32403037</v>
      </c>
      <c r="O71" s="122">
        <f>SUM(O55:O70)</f>
        <v>1.1469999999999998E-2</v>
      </c>
      <c r="P71" s="15"/>
      <c r="Q71" s="217"/>
    </row>
    <row r="72" spans="1:17" s="148" customFormat="1" x14ac:dyDescent="0.25">
      <c r="A72" s="154"/>
      <c r="B72" s="155"/>
      <c r="C72" s="156"/>
      <c r="D72" s="156"/>
      <c r="E72" s="157"/>
      <c r="F72" s="156"/>
      <c r="G72" s="156"/>
      <c r="H72" s="158"/>
      <c r="I72" s="159"/>
      <c r="J72" s="160"/>
      <c r="K72" s="161"/>
      <c r="L72" s="162"/>
      <c r="M72" s="163"/>
      <c r="N72" s="164"/>
      <c r="O72" s="22"/>
      <c r="P72" s="165"/>
      <c r="Q72" s="218"/>
    </row>
    <row r="73" spans="1:17" s="148" customFormat="1" ht="45" x14ac:dyDescent="0.25">
      <c r="A73" s="98" t="s">
        <v>68</v>
      </c>
      <c r="B73" s="139">
        <v>899999034</v>
      </c>
      <c r="C73" s="140" t="s">
        <v>72</v>
      </c>
      <c r="D73" s="141" t="s">
        <v>359</v>
      </c>
      <c r="E73" s="142" t="s">
        <v>352</v>
      </c>
      <c r="F73" s="141" t="s">
        <v>441</v>
      </c>
      <c r="G73" s="143" t="s">
        <v>366</v>
      </c>
      <c r="H73" s="144">
        <v>41000</v>
      </c>
      <c r="I73" s="145">
        <v>41850</v>
      </c>
      <c r="J73" s="146">
        <v>117.09</v>
      </c>
      <c r="K73" s="3">
        <v>7185495</v>
      </c>
      <c r="L73" s="116">
        <f>+K73</f>
        <v>7185495</v>
      </c>
      <c r="M73" s="147">
        <f>L73*M3/J73</f>
        <v>7221701.696131181</v>
      </c>
      <c r="N73" s="6">
        <f>M73</f>
        <v>7221701.696131181</v>
      </c>
      <c r="O73" s="23">
        <f>ROUND(N73/$N$1042,5)</f>
        <v>1.0499999999999999E-3</v>
      </c>
      <c r="P73" s="14" t="s">
        <v>365</v>
      </c>
      <c r="Q73" s="217"/>
    </row>
    <row r="74" spans="1:17" s="168" customFormat="1" x14ac:dyDescent="0.25">
      <c r="A74" s="252" t="s">
        <v>383</v>
      </c>
      <c r="B74" s="252"/>
      <c r="C74" s="252"/>
      <c r="D74" s="252"/>
      <c r="E74" s="252"/>
      <c r="F74" s="252"/>
      <c r="G74" s="252"/>
      <c r="H74" s="149"/>
      <c r="I74" s="150"/>
      <c r="J74" s="151"/>
      <c r="K74" s="120">
        <f>SUM(K73)</f>
        <v>7185495</v>
      </c>
      <c r="L74" s="120">
        <f>SUM(L73)</f>
        <v>7185495</v>
      </c>
      <c r="M74" s="121">
        <f>SUM(M73)</f>
        <v>7221701.696131181</v>
      </c>
      <c r="N74" s="152">
        <f>SUM(N73)</f>
        <v>7221701.696131181</v>
      </c>
      <c r="O74" s="122">
        <f>SUM(O73)</f>
        <v>1.0499999999999999E-3</v>
      </c>
      <c r="P74" s="15"/>
      <c r="Q74" s="219"/>
    </row>
    <row r="75" spans="1:17" s="148" customFormat="1" x14ac:dyDescent="0.25">
      <c r="A75" s="169"/>
      <c r="B75" s="170"/>
      <c r="C75" s="171"/>
      <c r="D75" s="170"/>
      <c r="E75" s="172"/>
      <c r="F75" s="170"/>
      <c r="G75" s="171"/>
      <c r="H75" s="173"/>
      <c r="I75" s="174"/>
      <c r="J75" s="175"/>
      <c r="K75" s="176"/>
      <c r="L75" s="176"/>
      <c r="M75" s="177"/>
      <c r="N75" s="177"/>
      <c r="O75" s="22"/>
      <c r="P75" s="16"/>
      <c r="Q75" s="217"/>
    </row>
    <row r="76" spans="1:17" s="148" customFormat="1" ht="21" x14ac:dyDescent="0.25">
      <c r="A76" s="256" t="s">
        <v>370</v>
      </c>
      <c r="B76" s="256"/>
      <c r="C76" s="256"/>
      <c r="D76" s="256"/>
      <c r="E76" s="256"/>
      <c r="F76" s="256"/>
      <c r="G76" s="256"/>
      <c r="H76" s="149"/>
      <c r="I76" s="150"/>
      <c r="J76" s="151"/>
      <c r="K76" s="120">
        <f>+K53+K71+K74+K49</f>
        <v>122723909</v>
      </c>
      <c r="L76" s="120">
        <f>+L53+L71+L74+L49</f>
        <v>82037495</v>
      </c>
      <c r="M76" s="121">
        <f>+M53+M71+M74+M49</f>
        <v>85708588.020161554</v>
      </c>
      <c r="N76" s="152">
        <f>+N53+N71+N74+N49</f>
        <v>126395002.02016155</v>
      </c>
      <c r="O76" s="153">
        <f>+O53+O71+O74+O49</f>
        <v>1.8369999999999997E-2</v>
      </c>
      <c r="P76" s="15"/>
      <c r="Q76" s="217"/>
    </row>
    <row r="77" spans="1:17" s="148" customFormat="1" x14ac:dyDescent="0.25">
      <c r="A77" s="169"/>
      <c r="B77" s="170"/>
      <c r="C77" s="171"/>
      <c r="D77" s="170"/>
      <c r="E77" s="172"/>
      <c r="F77" s="170"/>
      <c r="G77" s="171"/>
      <c r="H77" s="173"/>
      <c r="I77" s="174"/>
      <c r="J77" s="175"/>
      <c r="K77" s="176"/>
      <c r="L77" s="176"/>
      <c r="M77" s="177"/>
      <c r="N77" s="177"/>
      <c r="O77" s="19"/>
      <c r="P77" s="16"/>
      <c r="Q77" s="217"/>
    </row>
    <row r="78" spans="1:17" s="148" customFormat="1" x14ac:dyDescent="0.25">
      <c r="A78" s="169"/>
      <c r="B78" s="170"/>
      <c r="C78" s="171"/>
      <c r="D78" s="170"/>
      <c r="E78" s="172"/>
      <c r="F78" s="170"/>
      <c r="G78" s="171"/>
      <c r="H78" s="173"/>
      <c r="I78" s="174"/>
      <c r="J78" s="175"/>
      <c r="K78" s="176"/>
      <c r="L78" s="176"/>
      <c r="M78" s="177"/>
      <c r="N78" s="177"/>
      <c r="O78" s="20"/>
      <c r="P78" s="16"/>
      <c r="Q78" s="217"/>
    </row>
    <row r="79" spans="1:17" s="148" customFormat="1" x14ac:dyDescent="0.25">
      <c r="A79" s="178"/>
      <c r="B79" s="170"/>
      <c r="C79" s="171"/>
      <c r="D79" s="170"/>
      <c r="E79" s="172"/>
      <c r="F79" s="170"/>
      <c r="G79" s="171"/>
      <c r="H79" s="173"/>
      <c r="I79" s="174"/>
      <c r="J79" s="175"/>
      <c r="K79" s="176"/>
      <c r="L79" s="176"/>
      <c r="M79" s="179"/>
      <c r="N79" s="180"/>
      <c r="O79" s="20"/>
      <c r="P79" s="16"/>
      <c r="Q79" s="217"/>
    </row>
    <row r="80" spans="1:17" s="148" customFormat="1" x14ac:dyDescent="0.25">
      <c r="A80" s="178"/>
      <c r="B80" s="170"/>
      <c r="C80" s="171"/>
      <c r="D80" s="170"/>
      <c r="E80" s="172"/>
      <c r="F80" s="170"/>
      <c r="G80" s="171"/>
      <c r="H80" s="173"/>
      <c r="I80" s="174"/>
      <c r="J80" s="175"/>
      <c r="K80" s="176"/>
      <c r="L80" s="176"/>
      <c r="M80" s="179"/>
      <c r="N80" s="180"/>
      <c r="O80" s="20"/>
      <c r="P80" s="16"/>
      <c r="Q80" s="217"/>
    </row>
    <row r="81" spans="1:17" ht="21" x14ac:dyDescent="0.25">
      <c r="A81" s="79" t="s">
        <v>372</v>
      </c>
      <c r="B81" s="80" t="s">
        <v>373</v>
      </c>
      <c r="D81" s="74"/>
      <c r="F81" s="11"/>
      <c r="O81" s="20"/>
    </row>
    <row r="82" spans="1:17" ht="21" x14ac:dyDescent="0.25">
      <c r="A82" s="79"/>
      <c r="B82" s="80"/>
      <c r="D82" s="74"/>
      <c r="F82" s="11"/>
      <c r="O82" s="21"/>
    </row>
    <row r="83" spans="1:17" s="74" customFormat="1" ht="108" x14ac:dyDescent="0.25">
      <c r="A83" s="126" t="s">
        <v>337</v>
      </c>
      <c r="B83" s="127" t="s">
        <v>338</v>
      </c>
      <c r="C83" s="128" t="s">
        <v>339</v>
      </c>
      <c r="D83" s="129" t="s">
        <v>340</v>
      </c>
      <c r="E83" s="130" t="s">
        <v>341</v>
      </c>
      <c r="F83" s="131" t="s">
        <v>342</v>
      </c>
      <c r="G83" s="128" t="s">
        <v>343</v>
      </c>
      <c r="H83" s="132" t="s">
        <v>367</v>
      </c>
      <c r="I83" s="132" t="s">
        <v>368</v>
      </c>
      <c r="J83" s="133"/>
      <c r="K83" s="134" t="s">
        <v>344</v>
      </c>
      <c r="L83" s="134" t="s">
        <v>347</v>
      </c>
      <c r="M83" s="135" t="s">
        <v>348</v>
      </c>
      <c r="N83" s="136" t="s">
        <v>345</v>
      </c>
      <c r="O83" s="137" t="s">
        <v>346</v>
      </c>
      <c r="P83" s="138" t="s">
        <v>354</v>
      </c>
      <c r="Q83" s="212"/>
    </row>
    <row r="84" spans="1:17" s="148" customFormat="1" ht="60" x14ac:dyDescent="0.25">
      <c r="A84" s="98" t="s">
        <v>73</v>
      </c>
      <c r="B84" s="139">
        <v>890903938</v>
      </c>
      <c r="C84" s="181" t="s">
        <v>74</v>
      </c>
      <c r="D84" s="141" t="s">
        <v>359</v>
      </c>
      <c r="E84" s="142" t="s">
        <v>352</v>
      </c>
      <c r="F84" s="141" t="s">
        <v>441</v>
      </c>
      <c r="G84" s="143">
        <v>6730082532</v>
      </c>
      <c r="H84" s="144">
        <v>41515</v>
      </c>
      <c r="I84" s="145">
        <v>41919</v>
      </c>
      <c r="J84" s="146">
        <v>117.68</v>
      </c>
      <c r="K84" s="3">
        <v>26270184</v>
      </c>
      <c r="L84" s="116">
        <v>0</v>
      </c>
      <c r="M84" s="147">
        <v>0</v>
      </c>
      <c r="N84" s="6">
        <f>K84</f>
        <v>26270184</v>
      </c>
      <c r="O84" s="18">
        <f>ROUND(N84/$N$1042,5)</f>
        <v>3.82E-3</v>
      </c>
      <c r="P84" s="14" t="s">
        <v>414</v>
      </c>
      <c r="Q84" s="217"/>
    </row>
    <row r="85" spans="1:17" s="148" customFormat="1" ht="60" x14ac:dyDescent="0.25">
      <c r="A85" s="98" t="s">
        <v>73</v>
      </c>
      <c r="B85" s="139">
        <v>890903938</v>
      </c>
      <c r="C85" s="181" t="s">
        <v>74</v>
      </c>
      <c r="D85" s="141" t="s">
        <v>359</v>
      </c>
      <c r="E85" s="142" t="s">
        <v>352</v>
      </c>
      <c r="F85" s="141" t="s">
        <v>441</v>
      </c>
      <c r="G85" s="143">
        <v>6730081871</v>
      </c>
      <c r="H85" s="144" t="s">
        <v>455</v>
      </c>
      <c r="I85" s="145">
        <v>41919</v>
      </c>
      <c r="J85" s="146">
        <v>117.68</v>
      </c>
      <c r="K85" s="3">
        <v>61297096</v>
      </c>
      <c r="L85" s="116">
        <v>0</v>
      </c>
      <c r="M85" s="147">
        <f t="shared" ref="M85:M87" si="9">L85*$M$3/J85</f>
        <v>0</v>
      </c>
      <c r="N85" s="6">
        <f t="shared" ref="N85:N87" si="10">K85</f>
        <v>61297096</v>
      </c>
      <c r="O85" s="18">
        <f>ROUND(N85/$N$1042,5)</f>
        <v>8.8999999999999999E-3</v>
      </c>
      <c r="P85" s="14" t="s">
        <v>413</v>
      </c>
      <c r="Q85" s="217"/>
    </row>
    <row r="86" spans="1:17" s="148" customFormat="1" ht="60" x14ac:dyDescent="0.25">
      <c r="A86" s="98" t="s">
        <v>73</v>
      </c>
      <c r="B86" s="139">
        <v>890903938</v>
      </c>
      <c r="C86" s="181" t="s">
        <v>74</v>
      </c>
      <c r="D86" s="141" t="s">
        <v>359</v>
      </c>
      <c r="E86" s="142" t="s">
        <v>352</v>
      </c>
      <c r="F86" s="141" t="s">
        <v>441</v>
      </c>
      <c r="G86" s="182">
        <v>4513091934097710</v>
      </c>
      <c r="H86" s="144">
        <v>41759</v>
      </c>
      <c r="I86" s="145">
        <v>41919</v>
      </c>
      <c r="J86" s="146">
        <v>117.68</v>
      </c>
      <c r="K86" s="3">
        <v>7880291.1399999997</v>
      </c>
      <c r="L86" s="116">
        <v>0</v>
      </c>
      <c r="M86" s="147">
        <f t="shared" si="9"/>
        <v>0</v>
      </c>
      <c r="N86" s="6">
        <f t="shared" si="10"/>
        <v>7880291.1399999997</v>
      </c>
      <c r="O86" s="18">
        <f>ROUND(N86/$N$1042,5)</f>
        <v>1.14E-3</v>
      </c>
      <c r="P86" s="14" t="s">
        <v>411</v>
      </c>
      <c r="Q86" s="217"/>
    </row>
    <row r="87" spans="1:17" s="148" customFormat="1" ht="60" x14ac:dyDescent="0.25">
      <c r="A87" s="98" t="s">
        <v>73</v>
      </c>
      <c r="B87" s="139">
        <v>890903938</v>
      </c>
      <c r="C87" s="181" t="s">
        <v>74</v>
      </c>
      <c r="D87" s="141" t="s">
        <v>359</v>
      </c>
      <c r="E87" s="142" t="s">
        <v>352</v>
      </c>
      <c r="F87" s="141" t="s">
        <v>441</v>
      </c>
      <c r="G87" s="143"/>
      <c r="H87" s="144">
        <v>41919</v>
      </c>
      <c r="I87" s="145">
        <v>41919</v>
      </c>
      <c r="J87" s="146">
        <v>117.68</v>
      </c>
      <c r="K87" s="3">
        <v>27286534</v>
      </c>
      <c r="L87" s="116">
        <v>0</v>
      </c>
      <c r="M87" s="147">
        <f t="shared" si="9"/>
        <v>0</v>
      </c>
      <c r="N87" s="6">
        <f t="shared" si="10"/>
        <v>27286534</v>
      </c>
      <c r="O87" s="18">
        <f>ROUND(N87/$N$1042,5)</f>
        <v>3.96E-3</v>
      </c>
      <c r="P87" s="14" t="s">
        <v>410</v>
      </c>
      <c r="Q87" s="217"/>
    </row>
    <row r="88" spans="1:17" s="148" customFormat="1" x14ac:dyDescent="0.25">
      <c r="A88" s="252" t="s">
        <v>385</v>
      </c>
      <c r="B88" s="252"/>
      <c r="C88" s="252"/>
      <c r="D88" s="252"/>
      <c r="E88" s="252"/>
      <c r="F88" s="252"/>
      <c r="G88" s="252"/>
      <c r="H88" s="149"/>
      <c r="I88" s="150"/>
      <c r="J88" s="151"/>
      <c r="K88" s="166">
        <f>SUM(K84:K87)</f>
        <v>122734105.14</v>
      </c>
      <c r="L88" s="120">
        <f t="shared" ref="L88" si="11">SUM(L84:L87)</f>
        <v>0</v>
      </c>
      <c r="M88" s="121">
        <f t="shared" ref="M88" si="12">SUM(M84:M87)</f>
        <v>0</v>
      </c>
      <c r="N88" s="152">
        <f>SUM(N84:N87)</f>
        <v>122734105.14</v>
      </c>
      <c r="O88" s="153">
        <f>SUM(O84:O87)</f>
        <v>1.7820000000000003E-2</v>
      </c>
      <c r="P88" s="15"/>
      <c r="Q88" s="217"/>
    </row>
    <row r="89" spans="1:17" s="148" customFormat="1" x14ac:dyDescent="0.25">
      <c r="A89" s="154"/>
      <c r="B89" s="155"/>
      <c r="C89" s="156"/>
      <c r="D89" s="156"/>
      <c r="E89" s="157"/>
      <c r="F89" s="156"/>
      <c r="G89" s="156"/>
      <c r="H89" s="158"/>
      <c r="I89" s="159"/>
      <c r="J89" s="160"/>
      <c r="K89" s="161"/>
      <c r="L89" s="162"/>
      <c r="M89" s="163"/>
      <c r="N89" s="164"/>
      <c r="O89" s="20"/>
      <c r="P89" s="165"/>
      <c r="Q89" s="218"/>
    </row>
    <row r="90" spans="1:17" s="148" customFormat="1" x14ac:dyDescent="0.25">
      <c r="A90" s="98" t="s">
        <v>130</v>
      </c>
      <c r="B90" s="139">
        <v>860002964</v>
      </c>
      <c r="C90" s="140" t="s">
        <v>238</v>
      </c>
      <c r="D90" s="141" t="s">
        <v>359</v>
      </c>
      <c r="E90" s="142" t="s">
        <v>352</v>
      </c>
      <c r="F90" s="141" t="s">
        <v>441</v>
      </c>
      <c r="G90" s="143">
        <v>78751000201</v>
      </c>
      <c r="H90" s="144">
        <v>40504</v>
      </c>
      <c r="I90" s="145">
        <v>41848</v>
      </c>
      <c r="J90" s="146">
        <v>117.09</v>
      </c>
      <c r="K90" s="3">
        <v>1406017138</v>
      </c>
      <c r="L90" s="116">
        <f>+K90</f>
        <v>1406017138</v>
      </c>
      <c r="M90" s="147">
        <f>L90*M3/J90</f>
        <v>1413101860.1062429</v>
      </c>
      <c r="N90" s="5">
        <f>M90</f>
        <v>1413101860.1062429</v>
      </c>
      <c r="O90" s="18">
        <f>ROUND(N90/$N$1042,5)</f>
        <v>0.20522000000000001</v>
      </c>
      <c r="P90" s="14" t="s">
        <v>415</v>
      </c>
      <c r="Q90" s="217"/>
    </row>
    <row r="91" spans="1:17" s="148" customFormat="1" x14ac:dyDescent="0.25">
      <c r="A91" s="252" t="s">
        <v>386</v>
      </c>
      <c r="B91" s="252"/>
      <c r="C91" s="252"/>
      <c r="D91" s="252"/>
      <c r="E91" s="252"/>
      <c r="F91" s="252"/>
      <c r="G91" s="252"/>
      <c r="H91" s="149"/>
      <c r="I91" s="150"/>
      <c r="J91" s="151"/>
      <c r="K91" s="120">
        <f>SUM(K90)</f>
        <v>1406017138</v>
      </c>
      <c r="L91" s="120">
        <f>SUM(L90)</f>
        <v>1406017138</v>
      </c>
      <c r="M91" s="121">
        <f>SUM(M90)</f>
        <v>1413101860.1062429</v>
      </c>
      <c r="N91" s="152">
        <f>SUM(N90)</f>
        <v>1413101860.1062429</v>
      </c>
      <c r="O91" s="153">
        <f>SUM(O90)</f>
        <v>0.20522000000000001</v>
      </c>
      <c r="P91" s="15"/>
      <c r="Q91" s="217"/>
    </row>
    <row r="92" spans="1:17" s="148" customFormat="1" x14ac:dyDescent="0.25">
      <c r="A92" s="154"/>
      <c r="B92" s="155"/>
      <c r="C92" s="156"/>
      <c r="D92" s="156"/>
      <c r="E92" s="157"/>
      <c r="F92" s="156"/>
      <c r="G92" s="156"/>
      <c r="H92" s="158"/>
      <c r="I92" s="159"/>
      <c r="J92" s="160"/>
      <c r="K92" s="161"/>
      <c r="L92" s="162"/>
      <c r="M92" s="163"/>
      <c r="N92" s="164"/>
      <c r="O92" s="20"/>
      <c r="P92" s="165"/>
      <c r="Q92" s="218"/>
    </row>
    <row r="93" spans="1:17" s="148" customFormat="1" ht="30" x14ac:dyDescent="0.25">
      <c r="A93" s="98" t="s">
        <v>131</v>
      </c>
      <c r="B93" s="139">
        <v>860050751</v>
      </c>
      <c r="C93" s="140" t="s">
        <v>239</v>
      </c>
      <c r="D93" s="141" t="s">
        <v>359</v>
      </c>
      <c r="E93" s="142" t="s">
        <v>352</v>
      </c>
      <c r="F93" s="141" t="s">
        <v>441</v>
      </c>
      <c r="G93" s="143">
        <v>11049335</v>
      </c>
      <c r="H93" s="144">
        <v>41450</v>
      </c>
      <c r="I93" s="145">
        <v>41789</v>
      </c>
      <c r="J93" s="146">
        <v>116.81</v>
      </c>
      <c r="K93" s="3">
        <f>113762592-72518204</f>
        <v>41244388</v>
      </c>
      <c r="L93" s="116">
        <f>+K93</f>
        <v>41244388</v>
      </c>
      <c r="M93" s="147">
        <f>L93*$M$3/J93</f>
        <v>41551575.891105212</v>
      </c>
      <c r="N93" s="6">
        <f>M93</f>
        <v>41551575.891105212</v>
      </c>
      <c r="O93" s="18">
        <f>ROUND(N93/$N$1042,5)</f>
        <v>6.0299999999999998E-3</v>
      </c>
      <c r="P93" s="14" t="s">
        <v>416</v>
      </c>
      <c r="Q93" s="217"/>
    </row>
    <row r="94" spans="1:17" s="148" customFormat="1" ht="30" x14ac:dyDescent="0.25">
      <c r="A94" s="98" t="s">
        <v>131</v>
      </c>
      <c r="B94" s="139">
        <v>860050751</v>
      </c>
      <c r="C94" s="140" t="s">
        <v>239</v>
      </c>
      <c r="D94" s="141" t="s">
        <v>359</v>
      </c>
      <c r="E94" s="142" t="s">
        <v>352</v>
      </c>
      <c r="F94" s="141" t="s">
        <v>441</v>
      </c>
      <c r="G94" s="143">
        <v>11048651</v>
      </c>
      <c r="H94" s="144">
        <v>41450</v>
      </c>
      <c r="I94" s="145">
        <v>41789</v>
      </c>
      <c r="J94" s="146">
        <v>116.81</v>
      </c>
      <c r="K94" s="3">
        <v>72518204</v>
      </c>
      <c r="L94" s="116">
        <f>+K94</f>
        <v>72518204</v>
      </c>
      <c r="M94" s="147">
        <f>L94*$M$3/J94</f>
        <v>73058319.03706874</v>
      </c>
      <c r="N94" s="6">
        <f>M94</f>
        <v>73058319.03706874</v>
      </c>
      <c r="O94" s="18">
        <f>ROUND(N94/$N$1042,5)</f>
        <v>1.061E-2</v>
      </c>
      <c r="P94" s="14" t="s">
        <v>416</v>
      </c>
      <c r="Q94" s="217"/>
    </row>
    <row r="95" spans="1:17" s="148" customFormat="1" x14ac:dyDescent="0.25">
      <c r="A95" s="252" t="s">
        <v>387</v>
      </c>
      <c r="B95" s="252"/>
      <c r="C95" s="252"/>
      <c r="D95" s="252"/>
      <c r="E95" s="252"/>
      <c r="F95" s="252"/>
      <c r="G95" s="252"/>
      <c r="H95" s="149"/>
      <c r="I95" s="150"/>
      <c r="J95" s="151"/>
      <c r="K95" s="120">
        <f>SUM(K93:K94)</f>
        <v>113762592</v>
      </c>
      <c r="L95" s="120">
        <f t="shared" ref="L95:O95" si="13">SUM(L93:L94)</f>
        <v>113762592</v>
      </c>
      <c r="M95" s="121">
        <f t="shared" si="13"/>
        <v>114609894.92817396</v>
      </c>
      <c r="N95" s="152">
        <f t="shared" si="13"/>
        <v>114609894.92817396</v>
      </c>
      <c r="O95" s="153">
        <f t="shared" si="13"/>
        <v>1.6639999999999999E-2</v>
      </c>
      <c r="P95" s="15"/>
      <c r="Q95" s="217"/>
    </row>
    <row r="96" spans="1:17" s="148" customFormat="1" x14ac:dyDescent="0.25">
      <c r="A96" s="169"/>
      <c r="B96" s="170"/>
      <c r="C96" s="171"/>
      <c r="D96" s="170"/>
      <c r="E96" s="172"/>
      <c r="F96" s="170"/>
      <c r="G96" s="171"/>
      <c r="H96" s="173"/>
      <c r="I96" s="174"/>
      <c r="J96" s="175"/>
      <c r="K96" s="176"/>
      <c r="L96" s="176"/>
      <c r="M96" s="177"/>
      <c r="N96" s="177"/>
      <c r="O96" s="20"/>
      <c r="P96" s="16"/>
      <c r="Q96" s="217"/>
    </row>
    <row r="97" spans="1:17" s="148" customFormat="1" x14ac:dyDescent="0.25">
      <c r="A97" s="98" t="s">
        <v>421</v>
      </c>
      <c r="B97" s="139">
        <v>860034594</v>
      </c>
      <c r="C97" s="140" t="s">
        <v>254</v>
      </c>
      <c r="D97" s="141" t="s">
        <v>359</v>
      </c>
      <c r="E97" s="142" t="s">
        <v>352</v>
      </c>
      <c r="F97" s="141" t="s">
        <v>441</v>
      </c>
      <c r="G97" s="183">
        <v>5474790000021000</v>
      </c>
      <c r="H97" s="144">
        <v>41919</v>
      </c>
      <c r="I97" s="145">
        <f>+H97</f>
        <v>41919</v>
      </c>
      <c r="J97" s="146">
        <v>117.68</v>
      </c>
      <c r="K97" s="3">
        <v>10970517.75</v>
      </c>
      <c r="L97" s="116">
        <v>0</v>
      </c>
      <c r="M97" s="147">
        <f>L97*M3/J97</f>
        <v>0</v>
      </c>
      <c r="N97" s="6">
        <f>K97</f>
        <v>10970517.75</v>
      </c>
      <c r="O97" s="18">
        <f>ROUND(N97/$N$1042,5)</f>
        <v>1.5900000000000001E-3</v>
      </c>
      <c r="P97" s="14" t="s">
        <v>409</v>
      </c>
      <c r="Q97" s="217"/>
    </row>
    <row r="98" spans="1:17" s="148" customFormat="1" x14ac:dyDescent="0.25">
      <c r="A98" s="252" t="s">
        <v>388</v>
      </c>
      <c r="B98" s="252"/>
      <c r="C98" s="252"/>
      <c r="D98" s="252"/>
      <c r="E98" s="252"/>
      <c r="F98" s="252"/>
      <c r="G98" s="252"/>
      <c r="H98" s="149"/>
      <c r="I98" s="150"/>
      <c r="J98" s="151"/>
      <c r="K98" s="120">
        <f>SUM(K97)</f>
        <v>10970517.75</v>
      </c>
      <c r="L98" s="120">
        <f>SUM(L97)</f>
        <v>0</v>
      </c>
      <c r="M98" s="121">
        <f>SUM(M97)</f>
        <v>0</v>
      </c>
      <c r="N98" s="152">
        <f>SUM(N97)</f>
        <v>10970517.75</v>
      </c>
      <c r="O98" s="153">
        <f>SUM(O97)</f>
        <v>1.5900000000000001E-3</v>
      </c>
      <c r="P98" s="15"/>
      <c r="Q98" s="217"/>
    </row>
    <row r="99" spans="1:17" s="148" customFormat="1" x14ac:dyDescent="0.25">
      <c r="A99" s="154"/>
      <c r="B99" s="155"/>
      <c r="C99" s="156"/>
      <c r="D99" s="156"/>
      <c r="E99" s="157"/>
      <c r="F99" s="156"/>
      <c r="G99" s="156"/>
      <c r="H99" s="158"/>
      <c r="I99" s="159"/>
      <c r="J99" s="160"/>
      <c r="K99" s="161"/>
      <c r="L99" s="162"/>
      <c r="M99" s="163"/>
      <c r="N99" s="164"/>
      <c r="O99" s="20"/>
      <c r="P99" s="165"/>
      <c r="Q99" s="218"/>
    </row>
    <row r="100" spans="1:17" s="148" customFormat="1" ht="30" x14ac:dyDescent="0.25">
      <c r="A100" s="98" t="s">
        <v>417</v>
      </c>
      <c r="B100" s="139">
        <v>800144467</v>
      </c>
      <c r="C100" s="140" t="s">
        <v>418</v>
      </c>
      <c r="D100" s="141" t="s">
        <v>359</v>
      </c>
      <c r="E100" s="142" t="s">
        <v>352</v>
      </c>
      <c r="F100" s="141" t="s">
        <v>441</v>
      </c>
      <c r="G100" s="183">
        <v>89219</v>
      </c>
      <c r="H100" s="144">
        <v>41806</v>
      </c>
      <c r="I100" s="145">
        <v>41830</v>
      </c>
      <c r="J100" s="146">
        <v>117.09</v>
      </c>
      <c r="K100" s="3">
        <v>3930080</v>
      </c>
      <c r="L100" s="116">
        <f>+K100</f>
        <v>3930080</v>
      </c>
      <c r="M100" s="147">
        <f>L100*$M$3/J100</f>
        <v>3949883.118968315</v>
      </c>
      <c r="N100" s="6">
        <f>M100</f>
        <v>3949883.118968315</v>
      </c>
      <c r="O100" s="23">
        <f>ROUND(N100/$N$1042,5)</f>
        <v>5.6999999999999998E-4</v>
      </c>
      <c r="P100" s="14" t="s">
        <v>420</v>
      </c>
      <c r="Q100" s="217"/>
    </row>
    <row r="101" spans="1:17" s="148" customFormat="1" ht="30" x14ac:dyDescent="0.25">
      <c r="A101" s="98" t="s">
        <v>417</v>
      </c>
      <c r="B101" s="139">
        <v>800144467</v>
      </c>
      <c r="C101" s="140" t="s">
        <v>418</v>
      </c>
      <c r="D101" s="141" t="s">
        <v>359</v>
      </c>
      <c r="E101" s="142" t="s">
        <v>352</v>
      </c>
      <c r="F101" s="141" t="s">
        <v>441</v>
      </c>
      <c r="G101" s="183">
        <v>89837</v>
      </c>
      <c r="H101" s="144">
        <v>41836</v>
      </c>
      <c r="I101" s="145">
        <v>41861</v>
      </c>
      <c r="J101" s="146">
        <v>117.33</v>
      </c>
      <c r="K101" s="3">
        <v>3930080</v>
      </c>
      <c r="L101" s="116">
        <f>+K101</f>
        <v>3930080</v>
      </c>
      <c r="M101" s="147">
        <f>L101*$M$3/J101</f>
        <v>3941803.5830563372</v>
      </c>
      <c r="N101" s="6">
        <f>M101</f>
        <v>3941803.5830563372</v>
      </c>
      <c r="O101" s="18">
        <f>ROUND(N101/$N$1042,5)</f>
        <v>5.6999999999999998E-4</v>
      </c>
      <c r="P101" s="14" t="s">
        <v>420</v>
      </c>
      <c r="Q101" s="217"/>
    </row>
    <row r="102" spans="1:17" s="148" customFormat="1" x14ac:dyDescent="0.25">
      <c r="A102" s="252" t="s">
        <v>419</v>
      </c>
      <c r="B102" s="252"/>
      <c r="C102" s="252"/>
      <c r="D102" s="252"/>
      <c r="E102" s="252"/>
      <c r="F102" s="252"/>
      <c r="G102" s="252"/>
      <c r="H102" s="149"/>
      <c r="I102" s="150"/>
      <c r="J102" s="151"/>
      <c r="K102" s="120">
        <f>SUM(K100:K101)</f>
        <v>7860160</v>
      </c>
      <c r="L102" s="120">
        <f>SUM(L100:L101)</f>
        <v>7860160</v>
      </c>
      <c r="M102" s="121">
        <f>SUM(M100:M101)</f>
        <v>7891686.7020246517</v>
      </c>
      <c r="N102" s="152">
        <f>SUM(N100:N101)</f>
        <v>7891686.7020246517</v>
      </c>
      <c r="O102" s="153">
        <f>SUM(O100:O101)</f>
        <v>1.14E-3</v>
      </c>
      <c r="P102" s="15"/>
      <c r="Q102" s="217"/>
    </row>
    <row r="103" spans="1:17" s="148" customFormat="1" x14ac:dyDescent="0.25">
      <c r="A103" s="98" t="s">
        <v>376</v>
      </c>
      <c r="B103" s="139">
        <v>860007660</v>
      </c>
      <c r="C103" s="140"/>
      <c r="D103" s="141" t="s">
        <v>359</v>
      </c>
      <c r="E103" s="142" t="s">
        <v>352</v>
      </c>
      <c r="F103" s="141" t="s">
        <v>441</v>
      </c>
      <c r="G103" s="182">
        <v>4864130053056880</v>
      </c>
      <c r="H103" s="144">
        <v>41919</v>
      </c>
      <c r="I103" s="145">
        <v>41919</v>
      </c>
      <c r="J103" s="146">
        <v>117.68</v>
      </c>
      <c r="K103" s="3">
        <v>1515434.36</v>
      </c>
      <c r="L103" s="116">
        <v>0</v>
      </c>
      <c r="M103" s="147">
        <f>L103*M3/J103</f>
        <v>0</v>
      </c>
      <c r="N103" s="5">
        <f>K103</f>
        <v>1515434.36</v>
      </c>
      <c r="O103" s="18">
        <f>ROUND(N103/$N$1042,5)</f>
        <v>2.2000000000000001E-4</v>
      </c>
      <c r="P103" s="14" t="s">
        <v>375</v>
      </c>
      <c r="Q103" s="217"/>
    </row>
    <row r="104" spans="1:17" s="148" customFormat="1" x14ac:dyDescent="0.25">
      <c r="A104" s="252" t="s">
        <v>389</v>
      </c>
      <c r="B104" s="252"/>
      <c r="C104" s="252"/>
      <c r="D104" s="252"/>
      <c r="E104" s="252"/>
      <c r="F104" s="252"/>
      <c r="G104" s="252"/>
      <c r="H104" s="149"/>
      <c r="I104" s="150"/>
      <c r="J104" s="151"/>
      <c r="K104" s="120">
        <f>SUM(K103)</f>
        <v>1515434.36</v>
      </c>
      <c r="L104" s="120">
        <f>SUM(L103)</f>
        <v>0</v>
      </c>
      <c r="M104" s="121">
        <f>SUM(M103)</f>
        <v>0</v>
      </c>
      <c r="N104" s="152">
        <f>SUM(N103)</f>
        <v>1515434.36</v>
      </c>
      <c r="O104" s="153">
        <f>SUM(O103)</f>
        <v>2.2000000000000001E-4</v>
      </c>
      <c r="P104" s="15"/>
      <c r="Q104" s="217"/>
    </row>
    <row r="105" spans="1:17" s="148" customFormat="1" ht="60" x14ac:dyDescent="0.25">
      <c r="A105" s="98" t="s">
        <v>178</v>
      </c>
      <c r="B105" s="139">
        <v>890903938</v>
      </c>
      <c r="C105" s="140" t="s">
        <v>74</v>
      </c>
      <c r="D105" s="141" t="s">
        <v>359</v>
      </c>
      <c r="E105" s="142" t="s">
        <v>352</v>
      </c>
      <c r="F105" s="141" t="s">
        <v>441</v>
      </c>
      <c r="G105" s="143">
        <v>147080</v>
      </c>
      <c r="H105" s="144">
        <v>41760</v>
      </c>
      <c r="I105" s="145">
        <f>+H105</f>
        <v>41760</v>
      </c>
      <c r="J105" s="146">
        <v>116.81</v>
      </c>
      <c r="K105" s="3">
        <v>3655383</v>
      </c>
      <c r="L105" s="116">
        <f>+K105</f>
        <v>3655383</v>
      </c>
      <c r="M105" s="147">
        <f>L105*$M$3/J105</f>
        <v>3682608.2650458007</v>
      </c>
      <c r="N105" s="6">
        <f>M105</f>
        <v>3682608.2650458007</v>
      </c>
      <c r="O105" s="18">
        <f t="shared" ref="O105:O111" si="14">ROUND(N105/$N$1042,5)</f>
        <v>5.2999999999999998E-4</v>
      </c>
      <c r="P105" s="14" t="s">
        <v>426</v>
      </c>
      <c r="Q105" s="217"/>
    </row>
    <row r="106" spans="1:17" s="148" customFormat="1" ht="60" x14ac:dyDescent="0.25">
      <c r="A106" s="98" t="s">
        <v>178</v>
      </c>
      <c r="B106" s="139">
        <v>890903938</v>
      </c>
      <c r="C106" s="140" t="s">
        <v>74</v>
      </c>
      <c r="D106" s="141" t="s">
        <v>359</v>
      </c>
      <c r="E106" s="142" t="s">
        <v>352</v>
      </c>
      <c r="F106" s="141" t="s">
        <v>441</v>
      </c>
      <c r="G106" s="143">
        <v>147080</v>
      </c>
      <c r="H106" s="144">
        <v>41791</v>
      </c>
      <c r="I106" s="145">
        <f t="shared" ref="I106:I111" si="15">+H106</f>
        <v>41791</v>
      </c>
      <c r="J106" s="146">
        <v>116.91</v>
      </c>
      <c r="K106" s="3">
        <v>3655383</v>
      </c>
      <c r="L106" s="116">
        <f t="shared" ref="L106:L109" si="16">+K106</f>
        <v>3655383</v>
      </c>
      <c r="M106" s="147">
        <f t="shared" ref="M106:M111" si="17">L106*$M$3/J106</f>
        <v>3679458.3135745446</v>
      </c>
      <c r="N106" s="6">
        <f t="shared" ref="N106:N109" si="18">M106</f>
        <v>3679458.3135745446</v>
      </c>
      <c r="O106" s="18">
        <f t="shared" si="14"/>
        <v>5.2999999999999998E-4</v>
      </c>
      <c r="P106" s="14" t="s">
        <v>426</v>
      </c>
      <c r="Q106" s="217"/>
    </row>
    <row r="107" spans="1:17" s="148" customFormat="1" ht="60" x14ac:dyDescent="0.25">
      <c r="A107" s="98" t="s">
        <v>178</v>
      </c>
      <c r="B107" s="139">
        <v>890903938</v>
      </c>
      <c r="C107" s="140" t="s">
        <v>74</v>
      </c>
      <c r="D107" s="141" t="s">
        <v>359</v>
      </c>
      <c r="E107" s="142" t="s">
        <v>352</v>
      </c>
      <c r="F107" s="141" t="s">
        <v>441</v>
      </c>
      <c r="G107" s="143">
        <v>147080</v>
      </c>
      <c r="H107" s="144">
        <v>41821</v>
      </c>
      <c r="I107" s="145">
        <f t="shared" si="15"/>
        <v>41821</v>
      </c>
      <c r="J107" s="146">
        <v>117.09</v>
      </c>
      <c r="K107" s="3">
        <v>3655383</v>
      </c>
      <c r="L107" s="116">
        <f t="shared" si="16"/>
        <v>3655383</v>
      </c>
      <c r="M107" s="147">
        <f t="shared" si="17"/>
        <v>3673801.959518319</v>
      </c>
      <c r="N107" s="6">
        <f t="shared" si="18"/>
        <v>3673801.959518319</v>
      </c>
      <c r="O107" s="18">
        <f t="shared" si="14"/>
        <v>5.2999999999999998E-4</v>
      </c>
      <c r="P107" s="14" t="s">
        <v>426</v>
      </c>
      <c r="Q107" s="217"/>
    </row>
    <row r="108" spans="1:17" s="148" customFormat="1" ht="60" x14ac:dyDescent="0.25">
      <c r="A108" s="98" t="s">
        <v>178</v>
      </c>
      <c r="B108" s="139">
        <v>890903938</v>
      </c>
      <c r="C108" s="140" t="s">
        <v>74</v>
      </c>
      <c r="D108" s="141" t="s">
        <v>359</v>
      </c>
      <c r="E108" s="142" t="s">
        <v>352</v>
      </c>
      <c r="F108" s="141" t="s">
        <v>441</v>
      </c>
      <c r="G108" s="143">
        <v>147080</v>
      </c>
      <c r="H108" s="144">
        <v>41852</v>
      </c>
      <c r="I108" s="145">
        <f t="shared" si="15"/>
        <v>41852</v>
      </c>
      <c r="J108" s="146">
        <v>117.33</v>
      </c>
      <c r="K108" s="3">
        <v>3655383</v>
      </c>
      <c r="L108" s="116">
        <f t="shared" si="16"/>
        <v>3655383</v>
      </c>
      <c r="M108" s="147">
        <f t="shared" si="17"/>
        <v>3666287.1511122477</v>
      </c>
      <c r="N108" s="6">
        <f t="shared" si="18"/>
        <v>3666287.1511122477</v>
      </c>
      <c r="O108" s="18">
        <f t="shared" si="14"/>
        <v>5.2999999999999998E-4</v>
      </c>
      <c r="P108" s="14" t="s">
        <v>426</v>
      </c>
      <c r="Q108" s="217"/>
    </row>
    <row r="109" spans="1:17" s="148" customFormat="1" ht="60" x14ac:dyDescent="0.25">
      <c r="A109" s="98" t="s">
        <v>178</v>
      </c>
      <c r="B109" s="139">
        <v>890903938</v>
      </c>
      <c r="C109" s="140" t="s">
        <v>74</v>
      </c>
      <c r="D109" s="141" t="s">
        <v>359</v>
      </c>
      <c r="E109" s="142" t="s">
        <v>352</v>
      </c>
      <c r="F109" s="141" t="s">
        <v>441</v>
      </c>
      <c r="G109" s="143">
        <v>147080</v>
      </c>
      <c r="H109" s="144">
        <v>41883</v>
      </c>
      <c r="I109" s="145">
        <f t="shared" si="15"/>
        <v>41883</v>
      </c>
      <c r="J109" s="146">
        <v>117.49</v>
      </c>
      <c r="K109" s="3">
        <v>3655383</v>
      </c>
      <c r="L109" s="116">
        <f t="shared" si="16"/>
        <v>3655383</v>
      </c>
      <c r="M109" s="147">
        <f t="shared" si="17"/>
        <v>3661294.3351774621</v>
      </c>
      <c r="N109" s="6">
        <f t="shared" si="18"/>
        <v>3661294.3351774621</v>
      </c>
      <c r="O109" s="18">
        <f t="shared" si="14"/>
        <v>5.2999999999999998E-4</v>
      </c>
      <c r="P109" s="14" t="s">
        <v>426</v>
      </c>
      <c r="Q109" s="217"/>
    </row>
    <row r="110" spans="1:17" s="148" customFormat="1" ht="60" x14ac:dyDescent="0.25">
      <c r="A110" s="98" t="s">
        <v>178</v>
      </c>
      <c r="B110" s="139">
        <v>890903938</v>
      </c>
      <c r="C110" s="140" t="s">
        <v>74</v>
      </c>
      <c r="D110" s="141" t="s">
        <v>359</v>
      </c>
      <c r="E110" s="142" t="s">
        <v>352</v>
      </c>
      <c r="F110" s="141" t="s">
        <v>441</v>
      </c>
      <c r="G110" s="143">
        <v>147080</v>
      </c>
      <c r="H110" s="144">
        <v>41913</v>
      </c>
      <c r="I110" s="145">
        <f t="shared" si="15"/>
        <v>41913</v>
      </c>
      <c r="J110" s="146">
        <v>117.68</v>
      </c>
      <c r="K110" s="3">
        <v>3655383</v>
      </c>
      <c r="L110" s="116">
        <v>0</v>
      </c>
      <c r="M110" s="147">
        <f t="shared" si="17"/>
        <v>0</v>
      </c>
      <c r="N110" s="6">
        <f>K110</f>
        <v>3655383</v>
      </c>
      <c r="O110" s="18">
        <f t="shared" si="14"/>
        <v>5.2999999999999998E-4</v>
      </c>
      <c r="P110" s="14" t="s">
        <v>426</v>
      </c>
      <c r="Q110" s="217"/>
    </row>
    <row r="111" spans="1:17" s="148" customFormat="1" ht="60" x14ac:dyDescent="0.25">
      <c r="A111" s="98" t="s">
        <v>178</v>
      </c>
      <c r="B111" s="139">
        <v>890903938</v>
      </c>
      <c r="C111" s="140" t="s">
        <v>74</v>
      </c>
      <c r="D111" s="141" t="s">
        <v>359</v>
      </c>
      <c r="E111" s="142" t="s">
        <v>352</v>
      </c>
      <c r="F111" s="141" t="s">
        <v>441</v>
      </c>
      <c r="G111" s="143">
        <v>147080</v>
      </c>
      <c r="H111" s="144">
        <v>41944</v>
      </c>
      <c r="I111" s="145">
        <f t="shared" si="15"/>
        <v>41944</v>
      </c>
      <c r="J111" s="146">
        <v>117.68</v>
      </c>
      <c r="K111" s="3">
        <v>3655384</v>
      </c>
      <c r="L111" s="116">
        <v>0</v>
      </c>
      <c r="M111" s="147">
        <f t="shared" si="17"/>
        <v>0</v>
      </c>
      <c r="N111" s="6">
        <f>K111</f>
        <v>3655384</v>
      </c>
      <c r="O111" s="18">
        <f t="shared" si="14"/>
        <v>5.2999999999999998E-4</v>
      </c>
      <c r="P111" s="14" t="s">
        <v>426</v>
      </c>
      <c r="Q111" s="217"/>
    </row>
    <row r="112" spans="1:17" s="148" customFormat="1" x14ac:dyDescent="0.25">
      <c r="A112" s="252" t="s">
        <v>390</v>
      </c>
      <c r="B112" s="252"/>
      <c r="C112" s="252"/>
      <c r="D112" s="252"/>
      <c r="E112" s="252"/>
      <c r="F112" s="252"/>
      <c r="G112" s="252"/>
      <c r="H112" s="149"/>
      <c r="I112" s="150"/>
      <c r="J112" s="151"/>
      <c r="K112" s="120">
        <f>SUM(K105:K111)</f>
        <v>25587682</v>
      </c>
      <c r="L112" s="120">
        <f t="shared" ref="L112:O112" si="19">SUM(L105:L111)</f>
        <v>18276915</v>
      </c>
      <c r="M112" s="121">
        <f t="shared" si="19"/>
        <v>18363450.024428375</v>
      </c>
      <c r="N112" s="152">
        <f t="shared" si="19"/>
        <v>25674217.024428375</v>
      </c>
      <c r="O112" s="153">
        <f t="shared" si="19"/>
        <v>3.7100000000000002E-3</v>
      </c>
      <c r="P112" s="15"/>
      <c r="Q112" s="217"/>
    </row>
    <row r="113" spans="1:17" s="148" customFormat="1" ht="45" x14ac:dyDescent="0.25">
      <c r="A113" s="98" t="s">
        <v>422</v>
      </c>
      <c r="B113" s="139">
        <v>830053994</v>
      </c>
      <c r="C113" s="140" t="s">
        <v>423</v>
      </c>
      <c r="D113" s="141" t="s">
        <v>359</v>
      </c>
      <c r="E113" s="142" t="s">
        <v>352</v>
      </c>
      <c r="F113" s="141" t="s">
        <v>441</v>
      </c>
      <c r="G113" s="183">
        <v>206080022192</v>
      </c>
      <c r="H113" s="144">
        <v>41919</v>
      </c>
      <c r="I113" s="145">
        <f>+H113</f>
        <v>41919</v>
      </c>
      <c r="J113" s="146">
        <v>117.68</v>
      </c>
      <c r="K113" s="3">
        <v>70953660</v>
      </c>
      <c r="L113" s="116">
        <v>0</v>
      </c>
      <c r="M113" s="147">
        <f>L113*$M$3/J113</f>
        <v>0</v>
      </c>
      <c r="N113" s="6">
        <f>K113</f>
        <v>70953660</v>
      </c>
      <c r="O113" s="18">
        <f>ROUND(N113/$N$1042,5)</f>
        <v>1.03E-2</v>
      </c>
      <c r="P113" s="14" t="s">
        <v>425</v>
      </c>
      <c r="Q113" s="217"/>
    </row>
    <row r="114" spans="1:17" s="148" customFormat="1" ht="45" x14ac:dyDescent="0.25">
      <c r="A114" s="98" t="s">
        <v>422</v>
      </c>
      <c r="B114" s="139">
        <v>830053994</v>
      </c>
      <c r="C114" s="140" t="s">
        <v>423</v>
      </c>
      <c r="D114" s="141" t="s">
        <v>359</v>
      </c>
      <c r="E114" s="142" t="s">
        <v>352</v>
      </c>
      <c r="F114" s="141" t="s">
        <v>441</v>
      </c>
      <c r="G114" s="183">
        <v>206080022475</v>
      </c>
      <c r="H114" s="144">
        <v>41919</v>
      </c>
      <c r="I114" s="145">
        <f t="shared" ref="I114" si="20">+H114</f>
        <v>41919</v>
      </c>
      <c r="J114" s="146">
        <v>117.68</v>
      </c>
      <c r="K114" s="3">
        <v>73506447</v>
      </c>
      <c r="L114" s="102">
        <v>0</v>
      </c>
      <c r="M114" s="103">
        <f>L114*$M$3/J114</f>
        <v>0</v>
      </c>
      <c r="N114" s="6">
        <f>K114</f>
        <v>73506447</v>
      </c>
      <c r="O114" s="18">
        <f>ROUND(N114/$N$1042,5)</f>
        <v>1.068E-2</v>
      </c>
      <c r="P114" s="14" t="s">
        <v>425</v>
      </c>
      <c r="Q114" s="217"/>
    </row>
    <row r="115" spans="1:17" s="148" customFormat="1" x14ac:dyDescent="0.25">
      <c r="A115" s="252" t="s">
        <v>424</v>
      </c>
      <c r="B115" s="252"/>
      <c r="C115" s="252"/>
      <c r="D115" s="252"/>
      <c r="E115" s="252"/>
      <c r="F115" s="252"/>
      <c r="G115" s="252"/>
      <c r="H115" s="149"/>
      <c r="I115" s="150"/>
      <c r="J115" s="151"/>
      <c r="K115" s="120">
        <f>SUM(K113:K114)</f>
        <v>144460107</v>
      </c>
      <c r="L115" s="120">
        <f>SUM(L113:L114)</f>
        <v>0</v>
      </c>
      <c r="M115" s="121">
        <f>SUM(M113:M114)</f>
        <v>0</v>
      </c>
      <c r="N115" s="152">
        <f>SUM(N113:N114)</f>
        <v>144460107</v>
      </c>
      <c r="O115" s="153">
        <f>SUM(O113:O114)</f>
        <v>2.0979999999999999E-2</v>
      </c>
      <c r="P115" s="15"/>
      <c r="Q115" s="217"/>
    </row>
    <row r="116" spans="1:17" s="148" customFormat="1" ht="21" x14ac:dyDescent="0.25">
      <c r="A116" s="256" t="s">
        <v>374</v>
      </c>
      <c r="B116" s="256"/>
      <c r="C116" s="256"/>
      <c r="D116" s="256"/>
      <c r="E116" s="256"/>
      <c r="F116" s="256"/>
      <c r="G116" s="256"/>
      <c r="H116" s="149"/>
      <c r="I116" s="150"/>
      <c r="J116" s="151"/>
      <c r="K116" s="120">
        <f>+K88+K91+K95+K98+K104+K112+K102+K115</f>
        <v>1832907736.25</v>
      </c>
      <c r="L116" s="120">
        <f>+L88+L91+L95+L98+L104+L112+L102+L115</f>
        <v>1545916805</v>
      </c>
      <c r="M116" s="121">
        <f>+M88+M91+M95+M98+M104+M112+M102+M115</f>
        <v>1553966891.76087</v>
      </c>
      <c r="N116" s="152">
        <f>+N88+N91+N95+N98+N104+N112+N102+N115</f>
        <v>1840957823.01087</v>
      </c>
      <c r="O116" s="153">
        <f>+O88+O91+O95+O98+O104+O112+O102+O115</f>
        <v>0.26732</v>
      </c>
      <c r="P116" s="15"/>
      <c r="Q116" s="217"/>
    </row>
    <row r="117" spans="1:17" s="148" customFormat="1" x14ac:dyDescent="0.25">
      <c r="A117" s="178"/>
      <c r="B117" s="170"/>
      <c r="C117" s="171"/>
      <c r="D117" s="170"/>
      <c r="E117" s="172"/>
      <c r="F117" s="170"/>
      <c r="G117" s="171"/>
      <c r="H117" s="173"/>
      <c r="I117" s="174"/>
      <c r="J117" s="175"/>
      <c r="K117" s="176"/>
      <c r="L117" s="176"/>
      <c r="M117" s="179"/>
      <c r="N117" s="180"/>
      <c r="O117" s="20"/>
      <c r="P117" s="16"/>
      <c r="Q117" s="217"/>
    </row>
    <row r="118" spans="1:17" s="148" customFormat="1" x14ac:dyDescent="0.25">
      <c r="A118" s="169"/>
      <c r="B118" s="170"/>
      <c r="C118" s="171"/>
      <c r="D118" s="170"/>
      <c r="E118" s="172"/>
      <c r="F118" s="170"/>
      <c r="G118" s="171"/>
      <c r="H118" s="173"/>
      <c r="I118" s="174"/>
      <c r="J118" s="175"/>
      <c r="K118" s="184"/>
      <c r="L118" s="176"/>
      <c r="M118" s="177"/>
      <c r="N118" s="177"/>
      <c r="O118" s="20"/>
      <c r="P118" s="16"/>
      <c r="Q118" s="217"/>
    </row>
    <row r="119" spans="1:17" ht="21" x14ac:dyDescent="0.25">
      <c r="A119" s="79" t="s">
        <v>377</v>
      </c>
      <c r="B119" s="80" t="s">
        <v>378</v>
      </c>
      <c r="D119" s="74"/>
      <c r="F119" s="11"/>
      <c r="O119" s="20"/>
    </row>
    <row r="120" spans="1:17" s="74" customFormat="1" ht="108" x14ac:dyDescent="0.25">
      <c r="A120" s="126" t="s">
        <v>337</v>
      </c>
      <c r="B120" s="127" t="s">
        <v>338</v>
      </c>
      <c r="C120" s="128" t="s">
        <v>339</v>
      </c>
      <c r="D120" s="129" t="s">
        <v>340</v>
      </c>
      <c r="E120" s="130" t="s">
        <v>341</v>
      </c>
      <c r="F120" s="131" t="s">
        <v>342</v>
      </c>
      <c r="G120" s="128" t="s">
        <v>343</v>
      </c>
      <c r="H120" s="132" t="s">
        <v>367</v>
      </c>
      <c r="I120" s="132" t="s">
        <v>368</v>
      </c>
      <c r="J120" s="133"/>
      <c r="K120" s="134" t="s">
        <v>344</v>
      </c>
      <c r="L120" s="134" t="s">
        <v>347</v>
      </c>
      <c r="M120" s="135" t="s">
        <v>348</v>
      </c>
      <c r="N120" s="136" t="s">
        <v>345</v>
      </c>
      <c r="O120" s="137" t="s">
        <v>346</v>
      </c>
      <c r="P120" s="138" t="s">
        <v>354</v>
      </c>
      <c r="Q120" s="212"/>
    </row>
    <row r="121" spans="1:17" s="148" customFormat="1" x14ac:dyDescent="0.25">
      <c r="A121" s="98" t="s">
        <v>128</v>
      </c>
      <c r="B121" s="139">
        <v>830116346</v>
      </c>
      <c r="C121" s="140" t="s">
        <v>434</v>
      </c>
      <c r="D121" s="141" t="s">
        <v>359</v>
      </c>
      <c r="E121" s="142" t="s">
        <v>352</v>
      </c>
      <c r="F121" s="185" t="s">
        <v>429</v>
      </c>
      <c r="G121" s="143"/>
      <c r="H121" s="144"/>
      <c r="I121" s="145"/>
      <c r="J121" s="146"/>
      <c r="K121" s="3">
        <v>0</v>
      </c>
      <c r="L121" s="116">
        <f>+K121</f>
        <v>0</v>
      </c>
      <c r="M121" s="147">
        <f>L121</f>
        <v>0</v>
      </c>
      <c r="N121" s="6">
        <v>1</v>
      </c>
      <c r="O121" s="18">
        <f>ROUND(N121/$N$1042,5)</f>
        <v>0</v>
      </c>
      <c r="P121" s="14" t="s">
        <v>467</v>
      </c>
      <c r="Q121" s="217"/>
    </row>
    <row r="122" spans="1:17" s="148" customFormat="1" ht="30" x14ac:dyDescent="0.25">
      <c r="A122" s="98" t="s">
        <v>430</v>
      </c>
      <c r="B122" s="139">
        <v>79937577</v>
      </c>
      <c r="C122" s="140" t="s">
        <v>428</v>
      </c>
      <c r="D122" s="141" t="s">
        <v>359</v>
      </c>
      <c r="E122" s="142" t="s">
        <v>352</v>
      </c>
      <c r="F122" s="185" t="s">
        <v>429</v>
      </c>
      <c r="G122" s="143"/>
      <c r="H122" s="144"/>
      <c r="I122" s="145"/>
      <c r="J122" s="146"/>
      <c r="K122" s="3">
        <v>0</v>
      </c>
      <c r="L122" s="116">
        <f>+K122</f>
        <v>0</v>
      </c>
      <c r="M122" s="147">
        <f t="shared" ref="M122:M125" si="21">L122</f>
        <v>0</v>
      </c>
      <c r="N122" s="6">
        <v>1</v>
      </c>
      <c r="O122" s="18">
        <f>ROUND(N122/$N$1042,5)</f>
        <v>0</v>
      </c>
      <c r="P122" s="14" t="s">
        <v>468</v>
      </c>
      <c r="Q122" s="217"/>
    </row>
    <row r="123" spans="1:17" s="148" customFormat="1" ht="30" x14ac:dyDescent="0.25">
      <c r="A123" s="98" t="s">
        <v>431</v>
      </c>
      <c r="B123" s="139">
        <v>52045330</v>
      </c>
      <c r="C123" s="140" t="s">
        <v>432</v>
      </c>
      <c r="D123" s="141" t="s">
        <v>359</v>
      </c>
      <c r="E123" s="142" t="s">
        <v>352</v>
      </c>
      <c r="F123" s="185" t="s">
        <v>429</v>
      </c>
      <c r="G123" s="143"/>
      <c r="H123" s="144"/>
      <c r="I123" s="145"/>
      <c r="J123" s="146"/>
      <c r="K123" s="3">
        <v>0</v>
      </c>
      <c r="L123" s="116">
        <f>+K123</f>
        <v>0</v>
      </c>
      <c r="M123" s="147">
        <f t="shared" si="21"/>
        <v>0</v>
      </c>
      <c r="N123" s="6">
        <v>1</v>
      </c>
      <c r="O123" s="18">
        <f>ROUND(N123/$N$1042,5)</f>
        <v>0</v>
      </c>
      <c r="P123" s="14" t="s">
        <v>433</v>
      </c>
      <c r="Q123" s="217"/>
    </row>
    <row r="124" spans="1:17" s="148" customFormat="1" ht="30" x14ac:dyDescent="0.25">
      <c r="A124" s="98" t="s">
        <v>157</v>
      </c>
      <c r="B124" s="139">
        <v>127729</v>
      </c>
      <c r="C124" s="140" t="s">
        <v>435</v>
      </c>
      <c r="D124" s="141" t="s">
        <v>359</v>
      </c>
      <c r="E124" s="142" t="s">
        <v>352</v>
      </c>
      <c r="F124" s="185" t="s">
        <v>429</v>
      </c>
      <c r="G124" s="143"/>
      <c r="H124" s="144"/>
      <c r="I124" s="145"/>
      <c r="J124" s="146"/>
      <c r="K124" s="3">
        <v>0</v>
      </c>
      <c r="L124" s="116">
        <f>+K124</f>
        <v>0</v>
      </c>
      <c r="M124" s="147">
        <f t="shared" si="21"/>
        <v>0</v>
      </c>
      <c r="N124" s="5">
        <v>1</v>
      </c>
      <c r="O124" s="18">
        <f>ROUND(N124/$N$1042,5)</f>
        <v>0</v>
      </c>
      <c r="P124" s="14" t="s">
        <v>436</v>
      </c>
      <c r="Q124" s="217"/>
    </row>
    <row r="125" spans="1:17" s="148" customFormat="1" ht="30" x14ac:dyDescent="0.25">
      <c r="A125" s="98" t="s">
        <v>448</v>
      </c>
      <c r="B125" s="186" t="s">
        <v>437</v>
      </c>
      <c r="C125" s="140" t="s">
        <v>438</v>
      </c>
      <c r="D125" s="141" t="s">
        <v>439</v>
      </c>
      <c r="E125" s="142" t="s">
        <v>439</v>
      </c>
      <c r="F125" s="185" t="s">
        <v>429</v>
      </c>
      <c r="G125" s="143"/>
      <c r="H125" s="144"/>
      <c r="I125" s="145"/>
      <c r="J125" s="146"/>
      <c r="K125" s="3">
        <v>0</v>
      </c>
      <c r="L125" s="116">
        <f>+K125</f>
        <v>0</v>
      </c>
      <c r="M125" s="147">
        <f t="shared" si="21"/>
        <v>0</v>
      </c>
      <c r="N125" s="6">
        <v>1</v>
      </c>
      <c r="O125" s="18">
        <f>ROUND(N125/$N$1042,5)</f>
        <v>0</v>
      </c>
      <c r="P125" s="14" t="s">
        <v>440</v>
      </c>
      <c r="Q125" s="217"/>
    </row>
    <row r="126" spans="1:17" s="148" customFormat="1" ht="21" x14ac:dyDescent="0.25">
      <c r="A126" s="256" t="s">
        <v>427</v>
      </c>
      <c r="B126" s="256"/>
      <c r="C126" s="256"/>
      <c r="D126" s="256"/>
      <c r="E126" s="256"/>
      <c r="F126" s="256"/>
      <c r="G126" s="256"/>
      <c r="H126" s="149"/>
      <c r="I126" s="150"/>
      <c r="J126" s="151"/>
      <c r="K126" s="120">
        <f>SUM(K121:K125)</f>
        <v>0</v>
      </c>
      <c r="L126" s="120">
        <f>SUM(L121:L125)</f>
        <v>0</v>
      </c>
      <c r="M126" s="121">
        <f t="shared" ref="M126:O126" si="22">SUM(M121:M125)</f>
        <v>0</v>
      </c>
      <c r="N126" s="152">
        <f t="shared" si="22"/>
        <v>5</v>
      </c>
      <c r="O126" s="153">
        <f t="shared" si="22"/>
        <v>0</v>
      </c>
      <c r="P126" s="15"/>
      <c r="Q126" s="218"/>
    </row>
    <row r="127" spans="1:17" s="148" customFormat="1" x14ac:dyDescent="0.25">
      <c r="A127" s="178"/>
      <c r="B127" s="170"/>
      <c r="C127" s="171"/>
      <c r="D127" s="170"/>
      <c r="E127" s="172"/>
      <c r="F127" s="170"/>
      <c r="G127" s="171"/>
      <c r="H127" s="173"/>
      <c r="I127" s="174"/>
      <c r="J127" s="175"/>
      <c r="K127" s="176"/>
      <c r="L127" s="176"/>
      <c r="M127" s="179"/>
      <c r="N127" s="180"/>
      <c r="O127" s="20"/>
      <c r="P127" s="16"/>
      <c r="Q127" s="217"/>
    </row>
    <row r="128" spans="1:17" s="148" customFormat="1" x14ac:dyDescent="0.25">
      <c r="A128" s="169"/>
      <c r="B128" s="187"/>
      <c r="C128" s="188"/>
      <c r="D128" s="187"/>
      <c r="E128" s="189"/>
      <c r="F128" s="187"/>
      <c r="G128" s="190"/>
      <c r="H128" s="191"/>
      <c r="I128" s="192"/>
      <c r="J128" s="193"/>
      <c r="K128" s="176"/>
      <c r="L128" s="176"/>
      <c r="M128" s="180"/>
      <c r="N128" s="180"/>
      <c r="O128" s="20"/>
      <c r="P128" s="16"/>
      <c r="Q128" s="217"/>
    </row>
    <row r="129" spans="1:17" ht="21" x14ac:dyDescent="0.25">
      <c r="A129" s="79" t="s">
        <v>379</v>
      </c>
      <c r="B129" s="80" t="s">
        <v>380</v>
      </c>
      <c r="D129" s="74"/>
      <c r="F129" s="11"/>
      <c r="O129" s="20"/>
    </row>
    <row r="130" spans="1:17" s="74" customFormat="1" ht="108" x14ac:dyDescent="0.25">
      <c r="A130" s="194" t="s">
        <v>337</v>
      </c>
      <c r="B130" s="128" t="s">
        <v>338</v>
      </c>
      <c r="C130" s="128" t="s">
        <v>339</v>
      </c>
      <c r="D130" s="129" t="s">
        <v>340</v>
      </c>
      <c r="E130" s="130" t="s">
        <v>341</v>
      </c>
      <c r="F130" s="131" t="s">
        <v>342</v>
      </c>
      <c r="G130" s="128" t="s">
        <v>343</v>
      </c>
      <c r="H130" s="132" t="s">
        <v>367</v>
      </c>
      <c r="I130" s="132" t="s">
        <v>368</v>
      </c>
      <c r="J130" s="133"/>
      <c r="K130" s="134" t="s">
        <v>344</v>
      </c>
      <c r="L130" s="134" t="s">
        <v>347</v>
      </c>
      <c r="M130" s="135" t="s">
        <v>348</v>
      </c>
      <c r="N130" s="136" t="s">
        <v>345</v>
      </c>
      <c r="O130" s="195" t="s">
        <v>346</v>
      </c>
      <c r="P130" s="138" t="s">
        <v>354</v>
      </c>
      <c r="Q130" s="212"/>
    </row>
    <row r="131" spans="1:17" s="148" customFormat="1" ht="30" x14ac:dyDescent="0.25">
      <c r="A131" s="98" t="s">
        <v>114</v>
      </c>
      <c r="B131" s="139">
        <v>900203566</v>
      </c>
      <c r="C131" s="140" t="s">
        <v>223</v>
      </c>
      <c r="D131" s="141" t="s">
        <v>359</v>
      </c>
      <c r="E131" s="142" t="s">
        <v>352</v>
      </c>
      <c r="F131" s="141" t="s">
        <v>441</v>
      </c>
      <c r="G131" s="143">
        <v>1092184</v>
      </c>
      <c r="H131" s="144">
        <v>41728</v>
      </c>
      <c r="I131" s="145">
        <v>41760</v>
      </c>
      <c r="J131" s="146">
        <v>116.81</v>
      </c>
      <c r="K131" s="3">
        <v>319268</v>
      </c>
      <c r="L131" s="116">
        <f>+K131</f>
        <v>319268</v>
      </c>
      <c r="M131" s="147">
        <f>L131*M3/J131</f>
        <v>321645.90565876209</v>
      </c>
      <c r="N131" s="6">
        <f>M131</f>
        <v>321645.90565876209</v>
      </c>
      <c r="O131" s="18">
        <f>ROUND(N131/$N$1042,5)</f>
        <v>5.0000000000000002E-5</v>
      </c>
      <c r="P131" s="14"/>
      <c r="Q131" s="217"/>
    </row>
    <row r="132" spans="1:17" s="148" customFormat="1" x14ac:dyDescent="0.25">
      <c r="A132" s="252" t="s">
        <v>391</v>
      </c>
      <c r="B132" s="252"/>
      <c r="C132" s="252"/>
      <c r="D132" s="252"/>
      <c r="E132" s="252"/>
      <c r="F132" s="252"/>
      <c r="G132" s="252"/>
      <c r="H132" s="149"/>
      <c r="I132" s="150"/>
      <c r="J132" s="151"/>
      <c r="K132" s="120">
        <f>SUM(K131)</f>
        <v>319268</v>
      </c>
      <c r="L132" s="120">
        <f>SUM(L131)</f>
        <v>319268</v>
      </c>
      <c r="M132" s="121">
        <f>SUM(M131)</f>
        <v>321645.90565876209</v>
      </c>
      <c r="N132" s="152">
        <f>SUM(N131)</f>
        <v>321645.90565876209</v>
      </c>
      <c r="O132" s="122">
        <f>SUM(O131)</f>
        <v>5.0000000000000002E-5</v>
      </c>
      <c r="P132" s="15"/>
      <c r="Q132" s="217"/>
    </row>
    <row r="133" spans="1:17" s="148" customFormat="1" x14ac:dyDescent="0.25">
      <c r="A133" s="154"/>
      <c r="B133" s="155"/>
      <c r="C133" s="156"/>
      <c r="D133" s="156"/>
      <c r="E133" s="157"/>
      <c r="F133" s="156"/>
      <c r="G133" s="156"/>
      <c r="H133" s="158"/>
      <c r="I133" s="159"/>
      <c r="J133" s="160"/>
      <c r="K133" s="161"/>
      <c r="L133" s="162"/>
      <c r="M133" s="163"/>
      <c r="N133" s="221"/>
      <c r="O133" s="20"/>
      <c r="P133" s="165"/>
      <c r="Q133" s="218"/>
    </row>
    <row r="134" spans="1:17" s="148" customFormat="1" ht="45" x14ac:dyDescent="0.25">
      <c r="A134" s="98" t="s">
        <v>115</v>
      </c>
      <c r="B134" s="139">
        <v>800206436</v>
      </c>
      <c r="C134" s="140" t="s">
        <v>224</v>
      </c>
      <c r="D134" s="141" t="s">
        <v>356</v>
      </c>
      <c r="E134" s="142" t="s">
        <v>352</v>
      </c>
      <c r="F134" s="141" t="s">
        <v>441</v>
      </c>
      <c r="G134" s="143">
        <v>30729</v>
      </c>
      <c r="H134" s="144">
        <v>41730</v>
      </c>
      <c r="I134" s="145">
        <f t="shared" ref="I134:I139" si="23">+H134</f>
        <v>41730</v>
      </c>
      <c r="J134" s="146">
        <v>116.24</v>
      </c>
      <c r="K134" s="3">
        <v>5254825</v>
      </c>
      <c r="L134" s="102">
        <f>+K134</f>
        <v>5254825</v>
      </c>
      <c r="M134" s="103">
        <f>L134*$M$3/J134</f>
        <v>5319922.6256022025</v>
      </c>
      <c r="N134" s="6">
        <f>M134</f>
        <v>5319922.6256022025</v>
      </c>
      <c r="O134" s="18">
        <f t="shared" ref="O134:O139" si="24">ROUND(N134/$N$1042,5)</f>
        <v>7.6999999999999996E-4</v>
      </c>
      <c r="P134" s="14"/>
      <c r="Q134" s="217">
        <f>+G134*-1</f>
        <v>-30729</v>
      </c>
    </row>
    <row r="135" spans="1:17" s="148" customFormat="1" ht="45" x14ac:dyDescent="0.25">
      <c r="A135" s="98" t="s">
        <v>115</v>
      </c>
      <c r="B135" s="139">
        <v>800206436</v>
      </c>
      <c r="C135" s="140" t="s">
        <v>224</v>
      </c>
      <c r="D135" s="141" t="s">
        <v>356</v>
      </c>
      <c r="E135" s="142" t="s">
        <v>352</v>
      </c>
      <c r="F135" s="141" t="s">
        <v>441</v>
      </c>
      <c r="G135" s="143">
        <v>30936</v>
      </c>
      <c r="H135" s="144">
        <v>41760</v>
      </c>
      <c r="I135" s="145">
        <f t="shared" si="23"/>
        <v>41760</v>
      </c>
      <c r="J135" s="146">
        <v>116.81</v>
      </c>
      <c r="K135" s="3">
        <v>5254825</v>
      </c>
      <c r="L135" s="116">
        <f t="shared" ref="L135:L139" si="25">+K135</f>
        <v>5254825</v>
      </c>
      <c r="M135" s="147">
        <f t="shared" ref="M135:M139" si="26">L135*$M$3/J135</f>
        <v>5293962.8970122421</v>
      </c>
      <c r="N135" s="6">
        <f t="shared" ref="N135:N139" si="27">M135</f>
        <v>5293962.8970122421</v>
      </c>
      <c r="O135" s="18">
        <f t="shared" si="24"/>
        <v>7.6999999999999996E-4</v>
      </c>
      <c r="P135" s="14"/>
      <c r="Q135" s="217">
        <f t="shared" ref="Q135:Q234" si="28">+G135*-1</f>
        <v>-30936</v>
      </c>
    </row>
    <row r="136" spans="1:17" s="148" customFormat="1" ht="45" x14ac:dyDescent="0.25">
      <c r="A136" s="98" t="s">
        <v>115</v>
      </c>
      <c r="B136" s="139">
        <v>800206436</v>
      </c>
      <c r="C136" s="140" t="s">
        <v>224</v>
      </c>
      <c r="D136" s="141" t="s">
        <v>356</v>
      </c>
      <c r="E136" s="142" t="s">
        <v>352</v>
      </c>
      <c r="F136" s="141" t="s">
        <v>441</v>
      </c>
      <c r="G136" s="143">
        <v>31113</v>
      </c>
      <c r="H136" s="144">
        <v>41791</v>
      </c>
      <c r="I136" s="145">
        <f t="shared" si="23"/>
        <v>41791</v>
      </c>
      <c r="J136" s="146">
        <v>116.91</v>
      </c>
      <c r="K136" s="3">
        <v>5301622</v>
      </c>
      <c r="L136" s="116">
        <f t="shared" si="25"/>
        <v>5301622</v>
      </c>
      <c r="M136" s="147">
        <f t="shared" si="26"/>
        <v>5336539.8764861869</v>
      </c>
      <c r="N136" s="6">
        <f t="shared" si="27"/>
        <v>5336539.8764861869</v>
      </c>
      <c r="O136" s="18">
        <f t="shared" si="24"/>
        <v>7.7999999999999999E-4</v>
      </c>
      <c r="P136" s="14"/>
      <c r="Q136" s="217">
        <f t="shared" si="28"/>
        <v>-31113</v>
      </c>
    </row>
    <row r="137" spans="1:17" s="148" customFormat="1" ht="45" x14ac:dyDescent="0.25">
      <c r="A137" s="98" t="s">
        <v>115</v>
      </c>
      <c r="B137" s="139">
        <v>800206436</v>
      </c>
      <c r="C137" s="140" t="s">
        <v>224</v>
      </c>
      <c r="D137" s="141" t="s">
        <v>356</v>
      </c>
      <c r="E137" s="142" t="s">
        <v>352</v>
      </c>
      <c r="F137" s="141" t="s">
        <v>441</v>
      </c>
      <c r="G137" s="143">
        <v>31285</v>
      </c>
      <c r="H137" s="144">
        <v>41821</v>
      </c>
      <c r="I137" s="145">
        <f t="shared" si="23"/>
        <v>41821</v>
      </c>
      <c r="J137" s="146">
        <v>117.09</v>
      </c>
      <c r="K137" s="3">
        <v>5261325</v>
      </c>
      <c r="L137" s="116">
        <f t="shared" si="25"/>
        <v>5261325</v>
      </c>
      <c r="M137" s="147">
        <f t="shared" si="26"/>
        <v>5287836.0748142451</v>
      </c>
      <c r="N137" s="6">
        <f t="shared" si="27"/>
        <v>5287836.0748142451</v>
      </c>
      <c r="O137" s="18">
        <f t="shared" si="24"/>
        <v>7.6999999999999996E-4</v>
      </c>
      <c r="P137" s="14"/>
      <c r="Q137" s="217">
        <f t="shared" si="28"/>
        <v>-31285</v>
      </c>
    </row>
    <row r="138" spans="1:17" s="148" customFormat="1" ht="45" x14ac:dyDescent="0.25">
      <c r="A138" s="98" t="s">
        <v>115</v>
      </c>
      <c r="B138" s="139">
        <v>800206436</v>
      </c>
      <c r="C138" s="140" t="s">
        <v>224</v>
      </c>
      <c r="D138" s="141" t="s">
        <v>356</v>
      </c>
      <c r="E138" s="142" t="s">
        <v>352</v>
      </c>
      <c r="F138" s="141" t="s">
        <v>441</v>
      </c>
      <c r="G138" s="143">
        <v>31455</v>
      </c>
      <c r="H138" s="144">
        <v>41852</v>
      </c>
      <c r="I138" s="145">
        <f t="shared" si="23"/>
        <v>41852</v>
      </c>
      <c r="J138" s="146">
        <v>117.33</v>
      </c>
      <c r="K138" s="3">
        <v>5261325</v>
      </c>
      <c r="L138" s="116">
        <f t="shared" si="25"/>
        <v>5261325</v>
      </c>
      <c r="M138" s="147">
        <f t="shared" si="26"/>
        <v>5277019.7391971359</v>
      </c>
      <c r="N138" s="6">
        <f t="shared" si="27"/>
        <v>5277019.7391971359</v>
      </c>
      <c r="O138" s="18">
        <f t="shared" si="24"/>
        <v>7.6999999999999996E-4</v>
      </c>
      <c r="P138" s="14"/>
      <c r="Q138" s="217">
        <f t="shared" si="28"/>
        <v>-31455</v>
      </c>
    </row>
    <row r="139" spans="1:17" s="148" customFormat="1" ht="45" x14ac:dyDescent="0.25">
      <c r="A139" s="98" t="s">
        <v>115</v>
      </c>
      <c r="B139" s="139">
        <v>800206436</v>
      </c>
      <c r="C139" s="140" t="s">
        <v>224</v>
      </c>
      <c r="D139" s="141" t="s">
        <v>356</v>
      </c>
      <c r="E139" s="142" t="s">
        <v>352</v>
      </c>
      <c r="F139" s="141" t="s">
        <v>441</v>
      </c>
      <c r="G139" s="143">
        <v>31631</v>
      </c>
      <c r="H139" s="144">
        <v>41883</v>
      </c>
      <c r="I139" s="145">
        <f t="shared" si="23"/>
        <v>41883</v>
      </c>
      <c r="J139" s="146">
        <v>117.49</v>
      </c>
      <c r="K139" s="3">
        <v>5261325</v>
      </c>
      <c r="L139" s="116">
        <f t="shared" si="25"/>
        <v>5261325</v>
      </c>
      <c r="M139" s="147">
        <f t="shared" si="26"/>
        <v>5269833.3985871142</v>
      </c>
      <c r="N139" s="6">
        <f t="shared" si="27"/>
        <v>5269833.3985871142</v>
      </c>
      <c r="O139" s="18">
        <f t="shared" si="24"/>
        <v>7.6999999999999996E-4</v>
      </c>
      <c r="P139" s="14"/>
      <c r="Q139" s="217">
        <f t="shared" si="28"/>
        <v>-31631</v>
      </c>
    </row>
    <row r="140" spans="1:17" s="148" customFormat="1" x14ac:dyDescent="0.25">
      <c r="A140" s="252" t="s">
        <v>391</v>
      </c>
      <c r="B140" s="252"/>
      <c r="C140" s="252"/>
      <c r="D140" s="252"/>
      <c r="E140" s="252"/>
      <c r="F140" s="252"/>
      <c r="G140" s="252"/>
      <c r="H140" s="149"/>
      <c r="I140" s="150"/>
      <c r="J140" s="151"/>
      <c r="K140" s="120">
        <f>SUM(K134:K139)</f>
        <v>31595247</v>
      </c>
      <c r="L140" s="120">
        <f t="shared" ref="L140:M140" si="29">SUM(L134:L139)</f>
        <v>31595247</v>
      </c>
      <c r="M140" s="121">
        <f t="shared" si="29"/>
        <v>31785114.611699127</v>
      </c>
      <c r="N140" s="152">
        <f>SUM(N134:N139)</f>
        <v>31785114.611699127</v>
      </c>
      <c r="O140" s="153">
        <f>SUM(O134:O139)</f>
        <v>4.6299999999999996E-3</v>
      </c>
      <c r="P140" s="15"/>
      <c r="Q140" s="217"/>
    </row>
    <row r="141" spans="1:17" s="148" customFormat="1" x14ac:dyDescent="0.25">
      <c r="A141" s="154"/>
      <c r="B141" s="155"/>
      <c r="C141" s="156"/>
      <c r="D141" s="156"/>
      <c r="E141" s="157"/>
      <c r="F141" s="156"/>
      <c r="G141" s="156"/>
      <c r="H141" s="158"/>
      <c r="I141" s="159"/>
      <c r="J141" s="160"/>
      <c r="K141" s="161"/>
      <c r="L141" s="162"/>
      <c r="M141" s="163"/>
      <c r="N141" s="164"/>
      <c r="O141" s="20"/>
      <c r="P141" s="165"/>
      <c r="Q141" s="218"/>
    </row>
    <row r="142" spans="1:17" s="148" customFormat="1" ht="45" x14ac:dyDescent="0.25">
      <c r="A142" s="98" t="s">
        <v>116</v>
      </c>
      <c r="B142" s="139">
        <v>830074208</v>
      </c>
      <c r="C142" s="140" t="s">
        <v>225</v>
      </c>
      <c r="D142" s="141" t="s">
        <v>359</v>
      </c>
      <c r="E142" s="142" t="s">
        <v>352</v>
      </c>
      <c r="F142" s="141" t="s">
        <v>441</v>
      </c>
      <c r="G142" s="143">
        <v>10258163</v>
      </c>
      <c r="H142" s="144">
        <v>41761</v>
      </c>
      <c r="I142" s="145">
        <v>41793</v>
      </c>
      <c r="J142" s="146">
        <v>116.91</v>
      </c>
      <c r="K142" s="3">
        <v>2911446.63</v>
      </c>
      <c r="L142" s="116">
        <f>+K142</f>
        <v>2911446.63</v>
      </c>
      <c r="M142" s="147">
        <f>L142*$M$3/J142</f>
        <v>2930622.1830331022</v>
      </c>
      <c r="N142" s="6">
        <f>M142</f>
        <v>2930622.1830331022</v>
      </c>
      <c r="O142" s="18">
        <f t="shared" ref="O142:O204" si="30">ROUND(N142/$N$1042,5)</f>
        <v>4.2999999999999999E-4</v>
      </c>
      <c r="P142" s="14"/>
      <c r="Q142" s="217">
        <f t="shared" si="28"/>
        <v>-10258163</v>
      </c>
    </row>
    <row r="143" spans="1:17" s="148" customFormat="1" ht="45" x14ac:dyDescent="0.25">
      <c r="A143" s="98" t="s">
        <v>116</v>
      </c>
      <c r="B143" s="139">
        <v>830074208</v>
      </c>
      <c r="C143" s="140" t="s">
        <v>225</v>
      </c>
      <c r="D143" s="141" t="s">
        <v>359</v>
      </c>
      <c r="E143" s="142" t="s">
        <v>352</v>
      </c>
      <c r="F143" s="141" t="s">
        <v>441</v>
      </c>
      <c r="G143" s="143">
        <v>16004169</v>
      </c>
      <c r="H143" s="144">
        <v>41866</v>
      </c>
      <c r="I143" s="145">
        <v>41866</v>
      </c>
      <c r="J143" s="146">
        <v>117.33</v>
      </c>
      <c r="K143" s="3">
        <v>5000000</v>
      </c>
      <c r="L143" s="116">
        <f>+K143</f>
        <v>5000000</v>
      </c>
      <c r="M143" s="147">
        <f>L143*$M$3/J143</f>
        <v>5014915.1964544449</v>
      </c>
      <c r="N143" s="6">
        <f>M143</f>
        <v>5014915.1964544449</v>
      </c>
      <c r="O143" s="18">
        <f t="shared" si="30"/>
        <v>7.2999999999999996E-4</v>
      </c>
      <c r="P143" s="14"/>
      <c r="Q143" s="217">
        <f t="shared" si="28"/>
        <v>-16004169</v>
      </c>
    </row>
    <row r="144" spans="1:17" s="148" customFormat="1" x14ac:dyDescent="0.25">
      <c r="A144" s="252" t="s">
        <v>391</v>
      </c>
      <c r="B144" s="252"/>
      <c r="C144" s="252"/>
      <c r="D144" s="252"/>
      <c r="E144" s="252"/>
      <c r="F144" s="252"/>
      <c r="G144" s="252"/>
      <c r="H144" s="149"/>
      <c r="I144" s="150"/>
      <c r="J144" s="151"/>
      <c r="K144" s="120">
        <f>SUM(K142:K143)</f>
        <v>7911446.6299999999</v>
      </c>
      <c r="L144" s="120">
        <f t="shared" ref="L144:O144" si="31">SUM(L142:L143)</f>
        <v>7911446.6299999999</v>
      </c>
      <c r="M144" s="121">
        <f t="shared" si="31"/>
        <v>7945537.3794875471</v>
      </c>
      <c r="N144" s="152">
        <f t="shared" si="31"/>
        <v>7945537.3794875471</v>
      </c>
      <c r="O144" s="122">
        <f t="shared" si="31"/>
        <v>1.16E-3</v>
      </c>
      <c r="P144" s="15"/>
      <c r="Q144" s="217"/>
    </row>
    <row r="145" spans="1:17" s="148" customFormat="1" x14ac:dyDescent="0.25">
      <c r="A145" s="154"/>
      <c r="B145" s="155"/>
      <c r="C145" s="156"/>
      <c r="D145" s="156"/>
      <c r="E145" s="157"/>
      <c r="F145" s="156"/>
      <c r="G145" s="156"/>
      <c r="H145" s="158"/>
      <c r="I145" s="159"/>
      <c r="J145" s="160"/>
      <c r="K145" s="161"/>
      <c r="L145" s="162"/>
      <c r="M145" s="163"/>
      <c r="N145" s="164"/>
      <c r="O145" s="18"/>
      <c r="P145" s="165"/>
      <c r="Q145" s="218"/>
    </row>
    <row r="146" spans="1:17" s="148" customFormat="1" ht="45" x14ac:dyDescent="0.25">
      <c r="A146" s="98" t="s">
        <v>117</v>
      </c>
      <c r="B146" s="139">
        <v>800187197</v>
      </c>
      <c r="C146" s="140" t="s">
        <v>226</v>
      </c>
      <c r="D146" s="141" t="s">
        <v>462</v>
      </c>
      <c r="E146" s="142" t="s">
        <v>352</v>
      </c>
      <c r="F146" s="141" t="s">
        <v>441</v>
      </c>
      <c r="G146" s="143">
        <v>9904</v>
      </c>
      <c r="H146" s="144">
        <v>41766</v>
      </c>
      <c r="I146" s="145">
        <f>+H146</f>
        <v>41766</v>
      </c>
      <c r="J146" s="146">
        <v>116.81</v>
      </c>
      <c r="K146" s="3">
        <v>1086906</v>
      </c>
      <c r="L146" s="116">
        <f>+K146</f>
        <v>1086906</v>
      </c>
      <c r="M146" s="147">
        <f>L146*$M$3/J146</f>
        <v>1095001.2676996833</v>
      </c>
      <c r="N146" s="6">
        <f>M146</f>
        <v>1095001.2676996833</v>
      </c>
      <c r="O146" s="23">
        <f t="shared" si="30"/>
        <v>1.6000000000000001E-4</v>
      </c>
      <c r="P146" s="14"/>
      <c r="Q146" s="217">
        <f t="shared" si="28"/>
        <v>-9904</v>
      </c>
    </row>
    <row r="147" spans="1:17" s="148" customFormat="1" ht="45" x14ac:dyDescent="0.25">
      <c r="A147" s="98" t="s">
        <v>117</v>
      </c>
      <c r="B147" s="139">
        <v>800187197</v>
      </c>
      <c r="C147" s="140" t="s">
        <v>226</v>
      </c>
      <c r="D147" s="141" t="s">
        <v>462</v>
      </c>
      <c r="E147" s="142" t="s">
        <v>352</v>
      </c>
      <c r="F147" s="141" t="s">
        <v>441</v>
      </c>
      <c r="G147" s="143">
        <v>4537</v>
      </c>
      <c r="H147" s="144">
        <v>41795</v>
      </c>
      <c r="I147" s="145">
        <f t="shared" ref="I147:I148" si="32">+H147</f>
        <v>41795</v>
      </c>
      <c r="J147" s="146">
        <v>116.91</v>
      </c>
      <c r="K147" s="3">
        <v>586107</v>
      </c>
      <c r="L147" s="116">
        <f>+K147</f>
        <v>586107</v>
      </c>
      <c r="M147" s="147">
        <f t="shared" ref="M147:M148" si="33">L147*$M$3/J147</f>
        <v>589967.25481139345</v>
      </c>
      <c r="N147" s="6">
        <f t="shared" ref="N147:N148" si="34">M147</f>
        <v>589967.25481139345</v>
      </c>
      <c r="O147" s="18">
        <f t="shared" si="30"/>
        <v>9.0000000000000006E-5</v>
      </c>
      <c r="P147" s="14"/>
      <c r="Q147" s="217">
        <f t="shared" si="28"/>
        <v>-4537</v>
      </c>
    </row>
    <row r="148" spans="1:17" s="148" customFormat="1" ht="45" x14ac:dyDescent="0.25">
      <c r="A148" s="98" t="s">
        <v>117</v>
      </c>
      <c r="B148" s="139">
        <v>800187197</v>
      </c>
      <c r="C148" s="140" t="s">
        <v>226</v>
      </c>
      <c r="D148" s="141" t="s">
        <v>462</v>
      </c>
      <c r="E148" s="142" t="s">
        <v>352</v>
      </c>
      <c r="F148" s="141" t="s">
        <v>441</v>
      </c>
      <c r="G148" s="143">
        <v>10151</v>
      </c>
      <c r="H148" s="144">
        <v>41797</v>
      </c>
      <c r="I148" s="145">
        <f t="shared" si="32"/>
        <v>41797</v>
      </c>
      <c r="J148" s="146">
        <v>116.91</v>
      </c>
      <c r="K148" s="3">
        <v>1581606.83</v>
      </c>
      <c r="L148" s="116">
        <f>+K148</f>
        <v>1581606.83</v>
      </c>
      <c r="M148" s="147">
        <f t="shared" si="33"/>
        <v>1592023.7084458133</v>
      </c>
      <c r="N148" s="6">
        <f t="shared" si="34"/>
        <v>1592023.7084458133</v>
      </c>
      <c r="O148" s="18">
        <f t="shared" si="30"/>
        <v>2.3000000000000001E-4</v>
      </c>
      <c r="P148" s="14"/>
      <c r="Q148" s="217">
        <f t="shared" si="28"/>
        <v>-10151</v>
      </c>
    </row>
    <row r="149" spans="1:17" s="148" customFormat="1" x14ac:dyDescent="0.25">
      <c r="A149" s="252" t="s">
        <v>391</v>
      </c>
      <c r="B149" s="252"/>
      <c r="C149" s="252"/>
      <c r="D149" s="252"/>
      <c r="E149" s="252"/>
      <c r="F149" s="252"/>
      <c r="G149" s="252"/>
      <c r="H149" s="149"/>
      <c r="I149" s="150"/>
      <c r="J149" s="151"/>
      <c r="K149" s="120">
        <f>SUM(K146:K148)</f>
        <v>3254619.83</v>
      </c>
      <c r="L149" s="120">
        <f t="shared" ref="L149:O149" si="35">SUM(L146:L148)</f>
        <v>3254619.83</v>
      </c>
      <c r="M149" s="121">
        <f t="shared" si="35"/>
        <v>3276992.2309568897</v>
      </c>
      <c r="N149" s="152">
        <f t="shared" si="35"/>
        <v>3276992.2309568897</v>
      </c>
      <c r="O149" s="153">
        <f t="shared" si="35"/>
        <v>4.8000000000000001E-4</v>
      </c>
      <c r="P149" s="15"/>
      <c r="Q149" s="217"/>
    </row>
    <row r="150" spans="1:17" s="148" customFormat="1" x14ac:dyDescent="0.25">
      <c r="A150" s="154"/>
      <c r="B150" s="155"/>
      <c r="C150" s="156"/>
      <c r="D150" s="156"/>
      <c r="E150" s="157"/>
      <c r="F150" s="156"/>
      <c r="G150" s="156"/>
      <c r="H150" s="158"/>
      <c r="I150" s="159"/>
      <c r="J150" s="160"/>
      <c r="K150" s="161"/>
      <c r="L150" s="162"/>
      <c r="M150" s="163"/>
      <c r="N150" s="164"/>
      <c r="O150" s="20"/>
      <c r="P150" s="165"/>
      <c r="Q150" s="218"/>
    </row>
    <row r="151" spans="1:17" s="148" customFormat="1" x14ac:dyDescent="0.25">
      <c r="A151" s="98" t="s">
        <v>118</v>
      </c>
      <c r="B151" s="139">
        <v>805008764</v>
      </c>
      <c r="C151" s="140" t="s">
        <v>227</v>
      </c>
      <c r="D151" s="141" t="s">
        <v>359</v>
      </c>
      <c r="E151" s="142" t="s">
        <v>352</v>
      </c>
      <c r="F151" s="141" t="s">
        <v>441</v>
      </c>
      <c r="G151" s="143">
        <v>338513</v>
      </c>
      <c r="H151" s="144">
        <v>41796</v>
      </c>
      <c r="I151" s="145">
        <f>+H151</f>
        <v>41796</v>
      </c>
      <c r="J151" s="146">
        <v>116.91</v>
      </c>
      <c r="K151" s="3">
        <v>80517</v>
      </c>
      <c r="L151" s="116">
        <f>+K151</f>
        <v>80517</v>
      </c>
      <c r="M151" s="147">
        <f>L151*$M$3/J151</f>
        <v>81047.306132922764</v>
      </c>
      <c r="N151" s="6">
        <f>M151</f>
        <v>81047.306132922764</v>
      </c>
      <c r="O151" s="18">
        <f t="shared" si="30"/>
        <v>1.0000000000000001E-5</v>
      </c>
      <c r="P151" s="14"/>
      <c r="Q151" s="217">
        <f t="shared" si="28"/>
        <v>-338513</v>
      </c>
    </row>
    <row r="152" spans="1:17" s="148" customFormat="1" x14ac:dyDescent="0.25">
      <c r="A152" s="98" t="s">
        <v>118</v>
      </c>
      <c r="B152" s="139">
        <v>805008764</v>
      </c>
      <c r="C152" s="140" t="s">
        <v>227</v>
      </c>
      <c r="D152" s="141" t="s">
        <v>359</v>
      </c>
      <c r="E152" s="142" t="s">
        <v>352</v>
      </c>
      <c r="F152" s="141" t="s">
        <v>441</v>
      </c>
      <c r="G152" s="143">
        <v>30931</v>
      </c>
      <c r="H152" s="144">
        <v>41821</v>
      </c>
      <c r="I152" s="145">
        <f>+H152</f>
        <v>41821</v>
      </c>
      <c r="J152" s="146">
        <v>117.09</v>
      </c>
      <c r="K152" s="3">
        <v>80517</v>
      </c>
      <c r="L152" s="116">
        <f>+K152</f>
        <v>80517</v>
      </c>
      <c r="M152" s="147">
        <f>L152*$M$3/J152</f>
        <v>80922.713809889829</v>
      </c>
      <c r="N152" s="6">
        <f>M152</f>
        <v>80922.713809889829</v>
      </c>
      <c r="O152" s="18">
        <f t="shared" si="30"/>
        <v>1.0000000000000001E-5</v>
      </c>
      <c r="P152" s="14"/>
      <c r="Q152" s="217">
        <f t="shared" si="28"/>
        <v>-30931</v>
      </c>
    </row>
    <row r="153" spans="1:17" s="148" customFormat="1" x14ac:dyDescent="0.25">
      <c r="A153" s="252" t="s">
        <v>391</v>
      </c>
      <c r="B153" s="252"/>
      <c r="C153" s="252"/>
      <c r="D153" s="252"/>
      <c r="E153" s="252"/>
      <c r="F153" s="252"/>
      <c r="G153" s="252"/>
      <c r="H153" s="149"/>
      <c r="I153" s="150"/>
      <c r="J153" s="151"/>
      <c r="K153" s="120">
        <f>SUM(K151:K152)</f>
        <v>161034</v>
      </c>
      <c r="L153" s="120">
        <f t="shared" ref="L153:O153" si="36">SUM(L151:L152)</f>
        <v>161034</v>
      </c>
      <c r="M153" s="121">
        <f t="shared" si="36"/>
        <v>161970.01994281259</v>
      </c>
      <c r="N153" s="152">
        <f t="shared" si="36"/>
        <v>161970.01994281259</v>
      </c>
      <c r="O153" s="153">
        <f t="shared" si="36"/>
        <v>2.0000000000000002E-5</v>
      </c>
      <c r="P153" s="15"/>
      <c r="Q153" s="217"/>
    </row>
    <row r="154" spans="1:17" s="148" customFormat="1" x14ac:dyDescent="0.25">
      <c r="A154" s="154"/>
      <c r="B154" s="155"/>
      <c r="C154" s="156"/>
      <c r="D154" s="156"/>
      <c r="E154" s="157"/>
      <c r="F154" s="156"/>
      <c r="G154" s="156"/>
      <c r="H154" s="158"/>
      <c r="I154" s="159"/>
      <c r="J154" s="160"/>
      <c r="K154" s="161"/>
      <c r="L154" s="162"/>
      <c r="M154" s="163"/>
      <c r="N154" s="164"/>
      <c r="O154" s="20"/>
      <c r="P154" s="165"/>
      <c r="Q154" s="218"/>
    </row>
    <row r="155" spans="1:17" s="148" customFormat="1" x14ac:dyDescent="0.25">
      <c r="A155" s="98" t="s">
        <v>119</v>
      </c>
      <c r="B155" s="139">
        <v>890300346</v>
      </c>
      <c r="C155" s="140" t="s">
        <v>228</v>
      </c>
      <c r="D155" s="141" t="s">
        <v>359</v>
      </c>
      <c r="E155" s="142" t="s">
        <v>352</v>
      </c>
      <c r="F155" s="141" t="s">
        <v>441</v>
      </c>
      <c r="G155" s="143">
        <v>6800</v>
      </c>
      <c r="H155" s="144">
        <v>41820</v>
      </c>
      <c r="I155" s="145">
        <v>41852</v>
      </c>
      <c r="J155" s="146">
        <v>117.33</v>
      </c>
      <c r="K155" s="3">
        <v>283612</v>
      </c>
      <c r="L155" s="116">
        <f>+K155</f>
        <v>283612</v>
      </c>
      <c r="M155" s="147">
        <f>L155*$M$3/J155</f>
        <v>284458.02573936759</v>
      </c>
      <c r="N155" s="6">
        <f>M155</f>
        <v>284458.02573936759</v>
      </c>
      <c r="O155" s="18">
        <f t="shared" si="30"/>
        <v>4.0000000000000003E-5</v>
      </c>
      <c r="P155" s="14"/>
      <c r="Q155" s="217">
        <f t="shared" si="28"/>
        <v>-6800</v>
      </c>
    </row>
    <row r="156" spans="1:17" s="148" customFormat="1" x14ac:dyDescent="0.25">
      <c r="A156" s="98" t="s">
        <v>119</v>
      </c>
      <c r="B156" s="139">
        <v>890300346</v>
      </c>
      <c r="C156" s="140" t="s">
        <v>228</v>
      </c>
      <c r="D156" s="141" t="s">
        <v>359</v>
      </c>
      <c r="E156" s="142" t="s">
        <v>352</v>
      </c>
      <c r="F156" s="141" t="s">
        <v>441</v>
      </c>
      <c r="G156" s="143">
        <v>31</v>
      </c>
      <c r="H156" s="144">
        <v>41881</v>
      </c>
      <c r="I156" s="145">
        <v>41913</v>
      </c>
      <c r="J156" s="146">
        <v>117.68</v>
      </c>
      <c r="K156" s="3">
        <v>700115</v>
      </c>
      <c r="L156" s="116">
        <v>0</v>
      </c>
      <c r="M156" s="147">
        <f>L156*$M$3/J156</f>
        <v>0</v>
      </c>
      <c r="N156" s="6">
        <f>K156</f>
        <v>700115</v>
      </c>
      <c r="O156" s="18">
        <f t="shared" si="30"/>
        <v>1E-4</v>
      </c>
      <c r="P156" s="14"/>
      <c r="Q156" s="217">
        <f t="shared" si="28"/>
        <v>-31</v>
      </c>
    </row>
    <row r="157" spans="1:17" s="148" customFormat="1" x14ac:dyDescent="0.25">
      <c r="A157" s="252" t="s">
        <v>391</v>
      </c>
      <c r="B157" s="252"/>
      <c r="C157" s="252"/>
      <c r="D157" s="252"/>
      <c r="E157" s="252"/>
      <c r="F157" s="252"/>
      <c r="G157" s="252"/>
      <c r="H157" s="149"/>
      <c r="I157" s="150"/>
      <c r="J157" s="151"/>
      <c r="K157" s="120">
        <f>SUM(K155:K156)</f>
        <v>983727</v>
      </c>
      <c r="L157" s="120">
        <f t="shared" ref="L157:O157" si="37">SUM(L155:L156)</f>
        <v>283612</v>
      </c>
      <c r="M157" s="121">
        <f t="shared" si="37"/>
        <v>284458.02573936759</v>
      </c>
      <c r="N157" s="152">
        <f t="shared" si="37"/>
        <v>984573.02573936759</v>
      </c>
      <c r="O157" s="153">
        <f t="shared" si="37"/>
        <v>1.4000000000000001E-4</v>
      </c>
      <c r="P157" s="15"/>
      <c r="Q157" s="217"/>
    </row>
    <row r="158" spans="1:17" s="148" customFormat="1" x14ac:dyDescent="0.25">
      <c r="A158" s="154"/>
      <c r="B158" s="155"/>
      <c r="C158" s="156"/>
      <c r="D158" s="156"/>
      <c r="E158" s="157"/>
      <c r="F158" s="156"/>
      <c r="G158" s="156"/>
      <c r="H158" s="158"/>
      <c r="I158" s="159"/>
      <c r="J158" s="160"/>
      <c r="K158" s="161"/>
      <c r="L158" s="162"/>
      <c r="M158" s="163"/>
      <c r="N158" s="164"/>
      <c r="O158" s="20"/>
      <c r="P158" s="165"/>
      <c r="Q158" s="218"/>
    </row>
    <row r="159" spans="1:17" s="148" customFormat="1" ht="30" x14ac:dyDescent="0.25">
      <c r="A159" s="98" t="s">
        <v>76</v>
      </c>
      <c r="B159" s="139">
        <v>890900608</v>
      </c>
      <c r="C159" s="140" t="s">
        <v>77</v>
      </c>
      <c r="D159" s="141" t="s">
        <v>359</v>
      </c>
      <c r="E159" s="142" t="s">
        <v>352</v>
      </c>
      <c r="F159" s="141" t="s">
        <v>441</v>
      </c>
      <c r="G159" s="143">
        <v>9100194302</v>
      </c>
      <c r="H159" s="144">
        <v>41789</v>
      </c>
      <c r="I159" s="145">
        <f>+H159+8</f>
        <v>41797</v>
      </c>
      <c r="J159" s="146">
        <v>116.91</v>
      </c>
      <c r="K159" s="3">
        <v>365732</v>
      </c>
      <c r="L159" s="116">
        <f>+K159</f>
        <v>365732</v>
      </c>
      <c r="M159" s="147">
        <f>L159*$M$3/J159</f>
        <v>368140.80711658549</v>
      </c>
      <c r="N159" s="6">
        <f>M159</f>
        <v>368140.80711658549</v>
      </c>
      <c r="O159" s="18">
        <f t="shared" si="30"/>
        <v>5.0000000000000002E-5</v>
      </c>
      <c r="P159" s="14"/>
      <c r="Q159" s="217">
        <f t="shared" si="28"/>
        <v>-9100194302</v>
      </c>
    </row>
    <row r="160" spans="1:17" s="148" customFormat="1" ht="30" x14ac:dyDescent="0.25">
      <c r="A160" s="98" t="s">
        <v>76</v>
      </c>
      <c r="B160" s="139">
        <v>890900608</v>
      </c>
      <c r="C160" s="140" t="s">
        <v>77</v>
      </c>
      <c r="D160" s="141" t="s">
        <v>359</v>
      </c>
      <c r="E160" s="142" t="s">
        <v>352</v>
      </c>
      <c r="F160" s="141" t="s">
        <v>441</v>
      </c>
      <c r="G160" s="143">
        <v>900025341</v>
      </c>
      <c r="H160" s="144">
        <v>41850</v>
      </c>
      <c r="I160" s="145">
        <f>+H160+8</f>
        <v>41858</v>
      </c>
      <c r="J160" s="146">
        <v>117.33</v>
      </c>
      <c r="K160" s="3">
        <v>113447</v>
      </c>
      <c r="L160" s="116">
        <f t="shared" ref="L160:L164" si="38">+K160</f>
        <v>113447</v>
      </c>
      <c r="M160" s="147">
        <f t="shared" ref="M160:M170" si="39">L160*$M$3/J160</f>
        <v>113785.41685843348</v>
      </c>
      <c r="N160" s="6">
        <f t="shared" ref="N160:N164" si="40">M160</f>
        <v>113785.41685843348</v>
      </c>
      <c r="O160" s="18">
        <f t="shared" si="30"/>
        <v>2.0000000000000002E-5</v>
      </c>
      <c r="P160" s="14"/>
      <c r="Q160" s="217">
        <f t="shared" si="28"/>
        <v>-900025341</v>
      </c>
    </row>
    <row r="161" spans="1:17" s="148" customFormat="1" ht="30" x14ac:dyDescent="0.25">
      <c r="A161" s="98" t="s">
        <v>76</v>
      </c>
      <c r="B161" s="139">
        <v>890900608</v>
      </c>
      <c r="C161" s="140" t="s">
        <v>77</v>
      </c>
      <c r="D161" s="141" t="s">
        <v>359</v>
      </c>
      <c r="E161" s="142" t="s">
        <v>352</v>
      </c>
      <c r="F161" s="141" t="s">
        <v>441</v>
      </c>
      <c r="G161" s="143">
        <v>900025927</v>
      </c>
      <c r="H161" s="144">
        <v>41881</v>
      </c>
      <c r="I161" s="145">
        <f t="shared" ref="I161:I164" si="41">+H161+8</f>
        <v>41889</v>
      </c>
      <c r="J161" s="146">
        <v>117.49</v>
      </c>
      <c r="K161" s="3">
        <v>50447</v>
      </c>
      <c r="L161" s="116">
        <f t="shared" si="38"/>
        <v>50447</v>
      </c>
      <c r="M161" s="147">
        <f t="shared" si="39"/>
        <v>50528.580815388545</v>
      </c>
      <c r="N161" s="6">
        <f t="shared" si="40"/>
        <v>50528.580815388545</v>
      </c>
      <c r="O161" s="18">
        <f t="shared" si="30"/>
        <v>1.0000000000000001E-5</v>
      </c>
      <c r="P161" s="14"/>
      <c r="Q161" s="217">
        <f t="shared" si="28"/>
        <v>-900025927</v>
      </c>
    </row>
    <row r="162" spans="1:17" s="148" customFormat="1" ht="30" x14ac:dyDescent="0.25">
      <c r="A162" s="98" t="s">
        <v>76</v>
      </c>
      <c r="B162" s="139">
        <v>890900608</v>
      </c>
      <c r="C162" s="140" t="s">
        <v>77</v>
      </c>
      <c r="D162" s="141" t="s">
        <v>359</v>
      </c>
      <c r="E162" s="142" t="s">
        <v>352</v>
      </c>
      <c r="F162" s="141" t="s">
        <v>441</v>
      </c>
      <c r="G162" s="143">
        <v>9100213092</v>
      </c>
      <c r="H162" s="144">
        <v>41881</v>
      </c>
      <c r="I162" s="145">
        <f t="shared" si="41"/>
        <v>41889</v>
      </c>
      <c r="J162" s="146">
        <v>117.49</v>
      </c>
      <c r="K162" s="3">
        <v>3445288</v>
      </c>
      <c r="L162" s="116">
        <f t="shared" si="38"/>
        <v>3445288</v>
      </c>
      <c r="M162" s="147">
        <f t="shared" si="39"/>
        <v>3450859.5781768668</v>
      </c>
      <c r="N162" s="6">
        <f t="shared" si="40"/>
        <v>3450859.5781768668</v>
      </c>
      <c r="O162" s="18">
        <f t="shared" si="30"/>
        <v>5.0000000000000001E-4</v>
      </c>
      <c r="P162" s="14"/>
      <c r="Q162" s="217">
        <f t="shared" si="28"/>
        <v>-9100213092</v>
      </c>
    </row>
    <row r="163" spans="1:17" s="148" customFormat="1" ht="30" x14ac:dyDescent="0.25">
      <c r="A163" s="98" t="s">
        <v>76</v>
      </c>
      <c r="B163" s="139">
        <v>890900608</v>
      </c>
      <c r="C163" s="140" t="s">
        <v>77</v>
      </c>
      <c r="D163" s="141" t="s">
        <v>359</v>
      </c>
      <c r="E163" s="142" t="s">
        <v>352</v>
      </c>
      <c r="F163" s="141" t="s">
        <v>441</v>
      </c>
      <c r="G163" s="143">
        <v>8001202959</v>
      </c>
      <c r="H163" s="144">
        <v>41882</v>
      </c>
      <c r="I163" s="145">
        <f t="shared" si="41"/>
        <v>41890</v>
      </c>
      <c r="J163" s="146">
        <v>117.49</v>
      </c>
      <c r="K163" s="3">
        <v>8934399</v>
      </c>
      <c r="L163" s="116">
        <f t="shared" si="38"/>
        <v>8934399</v>
      </c>
      <c r="M163" s="147">
        <f t="shared" si="39"/>
        <v>8948847.342922803</v>
      </c>
      <c r="N163" s="6">
        <f t="shared" si="40"/>
        <v>8948847.342922803</v>
      </c>
      <c r="O163" s="18">
        <f t="shared" si="30"/>
        <v>1.2999999999999999E-3</v>
      </c>
      <c r="P163" s="14"/>
      <c r="Q163" s="217">
        <f t="shared" si="28"/>
        <v>-8001202959</v>
      </c>
    </row>
    <row r="164" spans="1:17" s="148" customFormat="1" ht="30" x14ac:dyDescent="0.25">
      <c r="A164" s="98" t="s">
        <v>76</v>
      </c>
      <c r="B164" s="139">
        <v>890900608</v>
      </c>
      <c r="C164" s="140" t="s">
        <v>77</v>
      </c>
      <c r="D164" s="141" t="s">
        <v>359</v>
      </c>
      <c r="E164" s="142" t="s">
        <v>352</v>
      </c>
      <c r="F164" s="141" t="s">
        <v>441</v>
      </c>
      <c r="G164" s="143">
        <v>8001204171</v>
      </c>
      <c r="H164" s="144">
        <v>41882</v>
      </c>
      <c r="I164" s="145">
        <f t="shared" si="41"/>
        <v>41890</v>
      </c>
      <c r="J164" s="146">
        <v>117.49</v>
      </c>
      <c r="K164" s="3">
        <v>2786161</v>
      </c>
      <c r="L164" s="116">
        <f t="shared" si="38"/>
        <v>2786161</v>
      </c>
      <c r="M164" s="147">
        <f t="shared" si="39"/>
        <v>2790666.6650778791</v>
      </c>
      <c r="N164" s="6">
        <f t="shared" si="40"/>
        <v>2790666.6650778791</v>
      </c>
      <c r="O164" s="18">
        <f t="shared" si="30"/>
        <v>4.0999999999999999E-4</v>
      </c>
      <c r="P164" s="14"/>
      <c r="Q164" s="217">
        <f t="shared" si="28"/>
        <v>-8001204171</v>
      </c>
    </row>
    <row r="165" spans="1:17" s="148" customFormat="1" ht="30" x14ac:dyDescent="0.25">
      <c r="A165" s="98" t="s">
        <v>76</v>
      </c>
      <c r="B165" s="139">
        <v>890900608</v>
      </c>
      <c r="C165" s="140" t="s">
        <v>77</v>
      </c>
      <c r="D165" s="141" t="s">
        <v>359</v>
      </c>
      <c r="E165" s="142" t="s">
        <v>352</v>
      </c>
      <c r="F165" s="141" t="s">
        <v>441</v>
      </c>
      <c r="G165" s="143">
        <v>9100222232</v>
      </c>
      <c r="H165" s="144">
        <v>41912</v>
      </c>
      <c r="I165" s="145">
        <v>41919</v>
      </c>
      <c r="J165" s="146">
        <v>117.68</v>
      </c>
      <c r="K165" s="3">
        <v>3383853</v>
      </c>
      <c r="L165" s="116">
        <v>0</v>
      </c>
      <c r="M165" s="147">
        <f t="shared" si="39"/>
        <v>0</v>
      </c>
      <c r="N165" s="6">
        <f>K165</f>
        <v>3383853</v>
      </c>
      <c r="O165" s="18">
        <f t="shared" si="30"/>
        <v>4.8999999999999998E-4</v>
      </c>
      <c r="P165" s="14"/>
      <c r="Q165" s="217">
        <f t="shared" si="28"/>
        <v>-9100222232</v>
      </c>
    </row>
    <row r="166" spans="1:17" s="148" customFormat="1" ht="30" x14ac:dyDescent="0.25">
      <c r="A166" s="98" t="s">
        <v>76</v>
      </c>
      <c r="B166" s="139">
        <v>890900608</v>
      </c>
      <c r="C166" s="140" t="s">
        <v>77</v>
      </c>
      <c r="D166" s="141" t="s">
        <v>359</v>
      </c>
      <c r="E166" s="142" t="s">
        <v>352</v>
      </c>
      <c r="F166" s="141" t="s">
        <v>441</v>
      </c>
      <c r="G166" s="143">
        <v>8000125731</v>
      </c>
      <c r="H166" s="144">
        <v>41912</v>
      </c>
      <c r="I166" s="145">
        <v>41919</v>
      </c>
      <c r="J166" s="146">
        <v>117.68</v>
      </c>
      <c r="K166" s="3">
        <v>916131</v>
      </c>
      <c r="L166" s="116">
        <v>0</v>
      </c>
      <c r="M166" s="147">
        <f t="shared" si="39"/>
        <v>0</v>
      </c>
      <c r="N166" s="6">
        <f t="shared" ref="N166:N170" si="42">K166</f>
        <v>916131</v>
      </c>
      <c r="O166" s="18">
        <f t="shared" si="30"/>
        <v>1.2999999999999999E-4</v>
      </c>
      <c r="P166" s="14"/>
      <c r="Q166" s="217">
        <f t="shared" si="28"/>
        <v>-8000125731</v>
      </c>
    </row>
    <row r="167" spans="1:17" s="148" customFormat="1" ht="30" x14ac:dyDescent="0.25">
      <c r="A167" s="98" t="s">
        <v>76</v>
      </c>
      <c r="B167" s="139">
        <v>890900608</v>
      </c>
      <c r="C167" s="140" t="s">
        <v>77</v>
      </c>
      <c r="D167" s="141" t="s">
        <v>359</v>
      </c>
      <c r="E167" s="142" t="s">
        <v>352</v>
      </c>
      <c r="F167" s="141" t="s">
        <v>441</v>
      </c>
      <c r="G167" s="143">
        <v>8001217798</v>
      </c>
      <c r="H167" s="144">
        <v>41912</v>
      </c>
      <c r="I167" s="145">
        <v>41919</v>
      </c>
      <c r="J167" s="146">
        <v>117.68</v>
      </c>
      <c r="K167" s="3">
        <v>2800380</v>
      </c>
      <c r="L167" s="116">
        <v>0</v>
      </c>
      <c r="M167" s="147">
        <f t="shared" si="39"/>
        <v>0</v>
      </c>
      <c r="N167" s="6">
        <f t="shared" si="42"/>
        <v>2800380</v>
      </c>
      <c r="O167" s="18">
        <f t="shared" si="30"/>
        <v>4.0999999999999999E-4</v>
      </c>
      <c r="P167" s="14"/>
      <c r="Q167" s="217">
        <f t="shared" si="28"/>
        <v>-8001217798</v>
      </c>
    </row>
    <row r="168" spans="1:17" s="148" customFormat="1" ht="30" x14ac:dyDescent="0.25">
      <c r="A168" s="98" t="s">
        <v>76</v>
      </c>
      <c r="B168" s="139">
        <v>890900608</v>
      </c>
      <c r="C168" s="140" t="s">
        <v>77</v>
      </c>
      <c r="D168" s="141" t="s">
        <v>359</v>
      </c>
      <c r="E168" s="142" t="s">
        <v>352</v>
      </c>
      <c r="F168" s="141" t="s">
        <v>441</v>
      </c>
      <c r="G168" s="143">
        <v>9100213953</v>
      </c>
      <c r="H168" s="144">
        <v>41912</v>
      </c>
      <c r="I168" s="145">
        <v>41919</v>
      </c>
      <c r="J168" s="146">
        <v>117.68</v>
      </c>
      <c r="K168" s="3">
        <v>11764992</v>
      </c>
      <c r="L168" s="116">
        <v>0</v>
      </c>
      <c r="M168" s="147">
        <f t="shared" si="39"/>
        <v>0</v>
      </c>
      <c r="N168" s="6">
        <f t="shared" si="42"/>
        <v>11764992</v>
      </c>
      <c r="O168" s="18">
        <f t="shared" si="30"/>
        <v>1.7099999999999999E-3</v>
      </c>
      <c r="P168" s="14"/>
      <c r="Q168" s="217">
        <f t="shared" si="28"/>
        <v>-9100213953</v>
      </c>
    </row>
    <row r="169" spans="1:17" s="148" customFormat="1" ht="30" x14ac:dyDescent="0.25">
      <c r="A169" s="98" t="s">
        <v>76</v>
      </c>
      <c r="B169" s="139">
        <v>890900608</v>
      </c>
      <c r="C169" s="140" t="s">
        <v>77</v>
      </c>
      <c r="D169" s="141" t="s">
        <v>359</v>
      </c>
      <c r="E169" s="142" t="s">
        <v>352</v>
      </c>
      <c r="F169" s="141" t="s">
        <v>441</v>
      </c>
      <c r="G169" s="143">
        <v>9100221652</v>
      </c>
      <c r="H169" s="144">
        <v>41912</v>
      </c>
      <c r="I169" s="145">
        <v>41919</v>
      </c>
      <c r="J169" s="146">
        <v>117.68</v>
      </c>
      <c r="K169" s="3">
        <v>2930720</v>
      </c>
      <c r="L169" s="116">
        <v>0</v>
      </c>
      <c r="M169" s="147">
        <f t="shared" si="39"/>
        <v>0</v>
      </c>
      <c r="N169" s="6">
        <f t="shared" si="42"/>
        <v>2930720</v>
      </c>
      <c r="O169" s="18">
        <f t="shared" si="30"/>
        <v>4.2999999999999999E-4</v>
      </c>
      <c r="P169" s="14"/>
      <c r="Q169" s="217">
        <f t="shared" si="28"/>
        <v>-9100221652</v>
      </c>
    </row>
    <row r="170" spans="1:17" s="148" customFormat="1" ht="30" x14ac:dyDescent="0.25">
      <c r="A170" s="98" t="s">
        <v>76</v>
      </c>
      <c r="B170" s="139">
        <v>890900608</v>
      </c>
      <c r="C170" s="140" t="s">
        <v>77</v>
      </c>
      <c r="D170" s="141" t="s">
        <v>359</v>
      </c>
      <c r="E170" s="142" t="s">
        <v>352</v>
      </c>
      <c r="F170" s="141" t="s">
        <v>441</v>
      </c>
      <c r="G170" s="143">
        <v>9100223047</v>
      </c>
      <c r="H170" s="144">
        <v>41912</v>
      </c>
      <c r="I170" s="145">
        <v>41919</v>
      </c>
      <c r="J170" s="146">
        <v>117.68</v>
      </c>
      <c r="K170" s="3">
        <v>1364037</v>
      </c>
      <c r="L170" s="116">
        <v>0</v>
      </c>
      <c r="M170" s="147">
        <f t="shared" si="39"/>
        <v>0</v>
      </c>
      <c r="N170" s="6">
        <f t="shared" si="42"/>
        <v>1364037</v>
      </c>
      <c r="O170" s="18">
        <f t="shared" si="30"/>
        <v>2.0000000000000001E-4</v>
      </c>
      <c r="P170" s="14"/>
      <c r="Q170" s="217">
        <f t="shared" si="28"/>
        <v>-9100223047</v>
      </c>
    </row>
    <row r="171" spans="1:17" s="148" customFormat="1" x14ac:dyDescent="0.25">
      <c r="A171" s="252" t="s">
        <v>391</v>
      </c>
      <c r="B171" s="252"/>
      <c r="C171" s="252"/>
      <c r="D171" s="252"/>
      <c r="E171" s="252"/>
      <c r="F171" s="252"/>
      <c r="G171" s="252"/>
      <c r="H171" s="149"/>
      <c r="I171" s="150"/>
      <c r="J171" s="151"/>
      <c r="K171" s="120">
        <f>SUM(K159:K170)</f>
        <v>38855587</v>
      </c>
      <c r="L171" s="120">
        <f t="shared" ref="L171:M171" si="43">SUM(L159:L170)</f>
        <v>15695474</v>
      </c>
      <c r="M171" s="121">
        <f t="shared" si="43"/>
        <v>15722828.390967958</v>
      </c>
      <c r="N171" s="152">
        <f>SUM(N159:N170)</f>
        <v>38882941.390967958</v>
      </c>
      <c r="O171" s="153">
        <f>SUM(O159:O170)</f>
        <v>5.6599999999999992E-3</v>
      </c>
      <c r="P171" s="15"/>
      <c r="Q171" s="217"/>
    </row>
    <row r="172" spans="1:17" s="148" customFormat="1" x14ac:dyDescent="0.25">
      <c r="A172" s="154"/>
      <c r="B172" s="155"/>
      <c r="C172" s="156"/>
      <c r="D172" s="156"/>
      <c r="E172" s="157"/>
      <c r="F172" s="156"/>
      <c r="G172" s="156"/>
      <c r="H172" s="158"/>
      <c r="I172" s="159"/>
      <c r="J172" s="160"/>
      <c r="K172" s="161"/>
      <c r="L172" s="162"/>
      <c r="M172" s="163"/>
      <c r="N172" s="164"/>
      <c r="O172" s="20"/>
      <c r="P172" s="165"/>
      <c r="Q172" s="218"/>
    </row>
    <row r="173" spans="1:17" s="148" customFormat="1" ht="30" x14ac:dyDescent="0.25">
      <c r="A173" s="98" t="s">
        <v>120</v>
      </c>
      <c r="B173" s="139">
        <v>800233052</v>
      </c>
      <c r="C173" s="140" t="s">
        <v>229</v>
      </c>
      <c r="D173" s="141" t="s">
        <v>359</v>
      </c>
      <c r="E173" s="142" t="s">
        <v>352</v>
      </c>
      <c r="F173" s="141" t="s">
        <v>441</v>
      </c>
      <c r="G173" s="143">
        <v>2278</v>
      </c>
      <c r="H173" s="144">
        <v>41337</v>
      </c>
      <c r="I173" s="145">
        <f>+H173+31</f>
        <v>41368</v>
      </c>
      <c r="J173" s="146">
        <v>113.16</v>
      </c>
      <c r="K173" s="3">
        <v>587430</v>
      </c>
      <c r="L173" s="116">
        <f>+K173</f>
        <v>587430</v>
      </c>
      <c r="M173" s="147">
        <f>L173*$M$3/J173</f>
        <v>610893.97667020152</v>
      </c>
      <c r="N173" s="6">
        <f>M173</f>
        <v>610893.97667020152</v>
      </c>
      <c r="O173" s="18">
        <f t="shared" si="30"/>
        <v>9.0000000000000006E-5</v>
      </c>
      <c r="P173" s="14" t="s">
        <v>461</v>
      </c>
      <c r="Q173" s="217">
        <f t="shared" si="28"/>
        <v>-2278</v>
      </c>
    </row>
    <row r="174" spans="1:17" s="148" customFormat="1" ht="30" x14ac:dyDescent="0.25">
      <c r="A174" s="98" t="s">
        <v>120</v>
      </c>
      <c r="B174" s="139">
        <v>800233052</v>
      </c>
      <c r="C174" s="140" t="s">
        <v>229</v>
      </c>
      <c r="D174" s="141" t="s">
        <v>359</v>
      </c>
      <c r="E174" s="142" t="s">
        <v>352</v>
      </c>
      <c r="F174" s="141" t="s">
        <v>441</v>
      </c>
      <c r="G174" s="143">
        <v>1922</v>
      </c>
      <c r="H174" s="144">
        <v>41344</v>
      </c>
      <c r="I174" s="145">
        <f>+H174+31</f>
        <v>41375</v>
      </c>
      <c r="J174" s="146">
        <v>113.16</v>
      </c>
      <c r="K174" s="3">
        <v>1802850</v>
      </c>
      <c r="L174" s="116">
        <f t="shared" ref="L174:L179" si="44">+K174</f>
        <v>1802850</v>
      </c>
      <c r="M174" s="147">
        <f t="shared" ref="M174:M179" si="45">L174*$M$3/J174</f>
        <v>1874862.0360551432</v>
      </c>
      <c r="N174" s="6">
        <f t="shared" ref="N174:N179" si="46">M174</f>
        <v>1874862.0360551432</v>
      </c>
      <c r="O174" s="18">
        <f t="shared" si="30"/>
        <v>2.7E-4</v>
      </c>
      <c r="P174" s="14"/>
      <c r="Q174" s="217">
        <f t="shared" si="28"/>
        <v>-1922</v>
      </c>
    </row>
    <row r="175" spans="1:17" s="148" customFormat="1" ht="30" x14ac:dyDescent="0.25">
      <c r="A175" s="98" t="s">
        <v>120</v>
      </c>
      <c r="B175" s="139">
        <v>800233052</v>
      </c>
      <c r="C175" s="140" t="s">
        <v>229</v>
      </c>
      <c r="D175" s="141" t="s">
        <v>359</v>
      </c>
      <c r="E175" s="142" t="s">
        <v>352</v>
      </c>
      <c r="F175" s="141" t="s">
        <v>441</v>
      </c>
      <c r="G175" s="143">
        <v>1883</v>
      </c>
      <c r="H175" s="144">
        <v>41345</v>
      </c>
      <c r="I175" s="145">
        <v>41377</v>
      </c>
      <c r="J175" s="146">
        <v>113.16</v>
      </c>
      <c r="K175" s="3">
        <v>2647202</v>
      </c>
      <c r="L175" s="116">
        <f t="shared" si="44"/>
        <v>2647202</v>
      </c>
      <c r="M175" s="147">
        <f t="shared" si="45"/>
        <v>2752940.3619653592</v>
      </c>
      <c r="N175" s="6">
        <f t="shared" si="46"/>
        <v>2752940.3619653592</v>
      </c>
      <c r="O175" s="18">
        <f t="shared" si="30"/>
        <v>4.0000000000000002E-4</v>
      </c>
      <c r="P175" s="14"/>
      <c r="Q175" s="217">
        <f t="shared" si="28"/>
        <v>-1883</v>
      </c>
    </row>
    <row r="176" spans="1:17" s="148" customFormat="1" ht="30" x14ac:dyDescent="0.25">
      <c r="A176" s="98" t="s">
        <v>120</v>
      </c>
      <c r="B176" s="139">
        <v>800233052</v>
      </c>
      <c r="C176" s="140" t="s">
        <v>229</v>
      </c>
      <c r="D176" s="141" t="s">
        <v>359</v>
      </c>
      <c r="E176" s="142" t="s">
        <v>352</v>
      </c>
      <c r="F176" s="141" t="s">
        <v>441</v>
      </c>
      <c r="G176" s="143">
        <v>2311</v>
      </c>
      <c r="H176" s="144">
        <v>41400</v>
      </c>
      <c r="I176" s="145">
        <v>41432</v>
      </c>
      <c r="J176" s="146">
        <v>113.75</v>
      </c>
      <c r="K176" s="3">
        <v>916452</v>
      </c>
      <c r="L176" s="116">
        <f t="shared" si="44"/>
        <v>916452</v>
      </c>
      <c r="M176" s="147">
        <f t="shared" si="45"/>
        <v>948114.91305494506</v>
      </c>
      <c r="N176" s="6">
        <f t="shared" si="46"/>
        <v>948114.91305494506</v>
      </c>
      <c r="O176" s="18">
        <f t="shared" si="30"/>
        <v>1.3999999999999999E-4</v>
      </c>
      <c r="P176" s="14"/>
      <c r="Q176" s="217">
        <f t="shared" si="28"/>
        <v>-2311</v>
      </c>
    </row>
    <row r="177" spans="1:17" s="148" customFormat="1" ht="30" x14ac:dyDescent="0.25">
      <c r="A177" s="98" t="s">
        <v>120</v>
      </c>
      <c r="B177" s="139">
        <v>800233052</v>
      </c>
      <c r="C177" s="140" t="s">
        <v>229</v>
      </c>
      <c r="D177" s="141" t="s">
        <v>359</v>
      </c>
      <c r="E177" s="142" t="s">
        <v>352</v>
      </c>
      <c r="F177" s="141" t="s">
        <v>441</v>
      </c>
      <c r="G177" s="143">
        <v>1974</v>
      </c>
      <c r="H177" s="144">
        <v>41432</v>
      </c>
      <c r="I177" s="145">
        <v>41463</v>
      </c>
      <c r="J177" s="146">
        <v>113.8</v>
      </c>
      <c r="K177" s="3">
        <v>1172360</v>
      </c>
      <c r="L177" s="116">
        <f t="shared" si="44"/>
        <v>1172360</v>
      </c>
      <c r="M177" s="147">
        <f t="shared" si="45"/>
        <v>1212331.5008787347</v>
      </c>
      <c r="N177" s="6">
        <f t="shared" si="46"/>
        <v>1212331.5008787347</v>
      </c>
      <c r="O177" s="18">
        <f t="shared" si="30"/>
        <v>1.8000000000000001E-4</v>
      </c>
      <c r="P177" s="14"/>
      <c r="Q177" s="217">
        <f t="shared" si="28"/>
        <v>-1974</v>
      </c>
    </row>
    <row r="178" spans="1:17" s="148" customFormat="1" ht="30" x14ac:dyDescent="0.25">
      <c r="A178" s="98" t="s">
        <v>120</v>
      </c>
      <c r="B178" s="139">
        <v>800233052</v>
      </c>
      <c r="C178" s="140" t="s">
        <v>229</v>
      </c>
      <c r="D178" s="141" t="s">
        <v>359</v>
      </c>
      <c r="E178" s="142" t="s">
        <v>352</v>
      </c>
      <c r="F178" s="141" t="s">
        <v>441</v>
      </c>
      <c r="G178" s="143">
        <v>2008</v>
      </c>
      <c r="H178" s="144">
        <v>41458</v>
      </c>
      <c r="I178" s="145">
        <v>41490</v>
      </c>
      <c r="J178" s="146">
        <v>113.89</v>
      </c>
      <c r="K178" s="3">
        <v>1339558</v>
      </c>
      <c r="L178" s="116">
        <f t="shared" si="44"/>
        <v>1339558</v>
      </c>
      <c r="M178" s="147">
        <f t="shared" si="45"/>
        <v>1384135.4415664237</v>
      </c>
      <c r="N178" s="6">
        <f t="shared" si="46"/>
        <v>1384135.4415664237</v>
      </c>
      <c r="O178" s="18">
        <f t="shared" si="30"/>
        <v>2.0000000000000001E-4</v>
      </c>
      <c r="P178" s="14"/>
      <c r="Q178" s="217"/>
    </row>
    <row r="179" spans="1:17" s="148" customFormat="1" ht="30" x14ac:dyDescent="0.25">
      <c r="A179" s="98" t="s">
        <v>120</v>
      </c>
      <c r="B179" s="139">
        <v>800233052</v>
      </c>
      <c r="C179" s="140" t="s">
        <v>229</v>
      </c>
      <c r="D179" s="141" t="s">
        <v>359</v>
      </c>
      <c r="E179" s="142" t="s">
        <v>352</v>
      </c>
      <c r="F179" s="141" t="s">
        <v>441</v>
      </c>
      <c r="G179" s="143">
        <v>2019</v>
      </c>
      <c r="H179" s="144">
        <v>41473</v>
      </c>
      <c r="I179" s="145">
        <v>41505</v>
      </c>
      <c r="J179" s="146">
        <v>113.89</v>
      </c>
      <c r="K179" s="3">
        <v>46410</v>
      </c>
      <c r="L179" s="116">
        <f t="shared" si="44"/>
        <v>46410</v>
      </c>
      <c r="M179" s="147">
        <f t="shared" si="45"/>
        <v>47954.419176398282</v>
      </c>
      <c r="N179" s="6">
        <f t="shared" si="46"/>
        <v>47954.419176398282</v>
      </c>
      <c r="O179" s="18">
        <f t="shared" si="30"/>
        <v>1.0000000000000001E-5</v>
      </c>
      <c r="P179" s="14"/>
      <c r="Q179" s="217"/>
    </row>
    <row r="180" spans="1:17" s="148" customFormat="1" x14ac:dyDescent="0.25">
      <c r="A180" s="252" t="s">
        <v>391</v>
      </c>
      <c r="B180" s="252"/>
      <c r="C180" s="252"/>
      <c r="D180" s="252"/>
      <c r="E180" s="252"/>
      <c r="F180" s="252"/>
      <c r="G180" s="252"/>
      <c r="H180" s="149"/>
      <c r="I180" s="150"/>
      <c r="J180" s="151"/>
      <c r="K180" s="120">
        <f>SUM(K173:K179)</f>
        <v>8512262</v>
      </c>
      <c r="L180" s="120">
        <f t="shared" ref="L180:O180" si="47">SUM(L173:L179)</f>
        <v>8512262</v>
      </c>
      <c r="M180" s="121">
        <f t="shared" si="47"/>
        <v>8831232.6493672058</v>
      </c>
      <c r="N180" s="152">
        <f t="shared" si="47"/>
        <v>8831232.6493672058</v>
      </c>
      <c r="O180" s="153">
        <f t="shared" si="47"/>
        <v>1.2900000000000001E-3</v>
      </c>
      <c r="P180" s="15"/>
      <c r="Q180" s="217"/>
    </row>
    <row r="181" spans="1:17" s="148" customFormat="1" x14ac:dyDescent="0.25">
      <c r="A181" s="154"/>
      <c r="B181" s="155"/>
      <c r="C181" s="156"/>
      <c r="D181" s="156"/>
      <c r="E181" s="157"/>
      <c r="F181" s="156"/>
      <c r="G181" s="156"/>
      <c r="H181" s="158"/>
      <c r="I181" s="159"/>
      <c r="J181" s="160"/>
      <c r="K181" s="161"/>
      <c r="L181" s="162"/>
      <c r="M181" s="163"/>
      <c r="N181" s="164"/>
      <c r="O181" s="20"/>
      <c r="P181" s="165"/>
      <c r="Q181" s="218"/>
    </row>
    <row r="182" spans="1:17" s="148" customFormat="1" x14ac:dyDescent="0.25">
      <c r="A182" s="98" t="s">
        <v>121</v>
      </c>
      <c r="B182" s="139">
        <v>860002153</v>
      </c>
      <c r="C182" s="140" t="s">
        <v>230</v>
      </c>
      <c r="D182" s="141" t="s">
        <v>359</v>
      </c>
      <c r="E182" s="142" t="s">
        <v>352</v>
      </c>
      <c r="F182" s="141" t="s">
        <v>441</v>
      </c>
      <c r="G182" s="143">
        <v>71523</v>
      </c>
      <c r="H182" s="144">
        <v>41499</v>
      </c>
      <c r="I182" s="145">
        <v>41531</v>
      </c>
      <c r="J182" s="146">
        <v>114.23</v>
      </c>
      <c r="K182" s="3">
        <v>2427908</v>
      </c>
      <c r="L182" s="116">
        <f>+K182</f>
        <v>2427908</v>
      </c>
      <c r="M182" s="147">
        <f>L182*M3/J182</f>
        <v>2501236.2202573754</v>
      </c>
      <c r="N182" s="6">
        <f>M182</f>
        <v>2501236.2202573754</v>
      </c>
      <c r="O182" s="18">
        <f t="shared" si="30"/>
        <v>3.6000000000000002E-4</v>
      </c>
      <c r="P182" s="14"/>
      <c r="Q182" s="217">
        <f t="shared" si="28"/>
        <v>-71523</v>
      </c>
    </row>
    <row r="183" spans="1:17" s="148" customFormat="1" x14ac:dyDescent="0.25">
      <c r="A183" s="252" t="s">
        <v>391</v>
      </c>
      <c r="B183" s="252"/>
      <c r="C183" s="252"/>
      <c r="D183" s="252"/>
      <c r="E183" s="252"/>
      <c r="F183" s="252"/>
      <c r="G183" s="252"/>
      <c r="H183" s="149"/>
      <c r="I183" s="150"/>
      <c r="J183" s="151"/>
      <c r="K183" s="120">
        <f>SUM(K182)</f>
        <v>2427908</v>
      </c>
      <c r="L183" s="120">
        <f t="shared" ref="L183:O183" si="48">SUM(L182)</f>
        <v>2427908</v>
      </c>
      <c r="M183" s="121">
        <f t="shared" si="48"/>
        <v>2501236.2202573754</v>
      </c>
      <c r="N183" s="152">
        <f t="shared" si="48"/>
        <v>2501236.2202573754</v>
      </c>
      <c r="O183" s="153">
        <f t="shared" si="48"/>
        <v>3.6000000000000002E-4</v>
      </c>
      <c r="P183" s="15"/>
      <c r="Q183" s="217"/>
    </row>
    <row r="184" spans="1:17" s="148" customFormat="1" x14ac:dyDescent="0.25">
      <c r="A184" s="236"/>
      <c r="B184" s="237"/>
      <c r="C184" s="238"/>
      <c r="D184" s="238"/>
      <c r="E184" s="239"/>
      <c r="F184" s="238"/>
      <c r="G184" s="238"/>
      <c r="H184" s="240"/>
      <c r="I184" s="241"/>
      <c r="J184" s="242"/>
      <c r="K184" s="243"/>
      <c r="L184" s="162"/>
      <c r="M184" s="163"/>
      <c r="N184" s="221"/>
      <c r="O184" s="20"/>
      <c r="P184" s="244"/>
      <c r="Q184" s="218"/>
    </row>
    <row r="185" spans="1:17" s="148" customFormat="1" ht="45" x14ac:dyDescent="0.25">
      <c r="A185" s="222" t="s">
        <v>122</v>
      </c>
      <c r="B185" s="223">
        <v>999999999</v>
      </c>
      <c r="C185" s="224" t="s">
        <v>231</v>
      </c>
      <c r="D185" s="225" t="s">
        <v>439</v>
      </c>
      <c r="E185" s="226" t="s">
        <v>439</v>
      </c>
      <c r="F185" s="225" t="s">
        <v>441</v>
      </c>
      <c r="G185" s="227">
        <v>2</v>
      </c>
      <c r="H185" s="228">
        <v>41669</v>
      </c>
      <c r="I185" s="229">
        <f>+H185+60</f>
        <v>41729</v>
      </c>
      <c r="J185" s="230">
        <v>115.71</v>
      </c>
      <c r="K185" s="231">
        <v>35055765</v>
      </c>
      <c r="L185" s="232">
        <f>+K185</f>
        <v>35055765</v>
      </c>
      <c r="M185" s="233">
        <f>L185*M3/J185</f>
        <v>35652600.684469797</v>
      </c>
      <c r="N185" s="234">
        <f>M185</f>
        <v>35652600.684469797</v>
      </c>
      <c r="O185" s="23">
        <f t="shared" si="30"/>
        <v>5.1799999999999997E-3</v>
      </c>
      <c r="P185" s="235"/>
      <c r="Q185" s="217">
        <f t="shared" si="28"/>
        <v>-2</v>
      </c>
    </row>
    <row r="186" spans="1:17" s="148" customFormat="1" x14ac:dyDescent="0.25">
      <c r="A186" s="252" t="s">
        <v>391</v>
      </c>
      <c r="B186" s="252"/>
      <c r="C186" s="252"/>
      <c r="D186" s="252"/>
      <c r="E186" s="252"/>
      <c r="F186" s="252"/>
      <c r="G186" s="252"/>
      <c r="H186" s="149"/>
      <c r="I186" s="150"/>
      <c r="J186" s="151"/>
      <c r="K186" s="120">
        <f>SUM(K185)</f>
        <v>35055765</v>
      </c>
      <c r="L186" s="120">
        <f>SUM(L185)</f>
        <v>35055765</v>
      </c>
      <c r="M186" s="120">
        <f t="shared" ref="M186:N186" si="49">SUM(M185)</f>
        <v>35652600.684469797</v>
      </c>
      <c r="N186" s="120">
        <f t="shared" si="49"/>
        <v>35652600.684469797</v>
      </c>
      <c r="O186" s="153">
        <f>SUM(O185)</f>
        <v>5.1799999999999997E-3</v>
      </c>
      <c r="P186" s="15"/>
      <c r="Q186" s="217"/>
    </row>
    <row r="187" spans="1:17" s="148" customFormat="1" x14ac:dyDescent="0.25">
      <c r="A187" s="154"/>
      <c r="B187" s="155"/>
      <c r="C187" s="156"/>
      <c r="D187" s="156"/>
      <c r="E187" s="157"/>
      <c r="F187" s="156"/>
      <c r="G187" s="156"/>
      <c r="H187" s="158"/>
      <c r="I187" s="159"/>
      <c r="J187" s="160"/>
      <c r="K187" s="161"/>
      <c r="L187" s="162"/>
      <c r="M187" s="163"/>
      <c r="N187" s="164"/>
      <c r="O187" s="20"/>
      <c r="P187" s="165"/>
      <c r="Q187" s="218"/>
    </row>
    <row r="188" spans="1:17" s="148" customFormat="1" ht="60" x14ac:dyDescent="0.25">
      <c r="A188" s="98" t="s">
        <v>123</v>
      </c>
      <c r="B188" s="139">
        <v>900381010</v>
      </c>
      <c r="C188" s="140" t="s">
        <v>232</v>
      </c>
      <c r="D188" s="141" t="s">
        <v>359</v>
      </c>
      <c r="E188" s="142" t="s">
        <v>352</v>
      </c>
      <c r="F188" s="141" t="s">
        <v>441</v>
      </c>
      <c r="G188" s="143">
        <v>897</v>
      </c>
      <c r="H188" s="144">
        <v>41906</v>
      </c>
      <c r="I188" s="145">
        <v>41937</v>
      </c>
      <c r="J188" s="146">
        <v>117.68</v>
      </c>
      <c r="K188" s="3">
        <v>235200</v>
      </c>
      <c r="L188" s="116">
        <v>0</v>
      </c>
      <c r="M188" s="147">
        <f>L188*M3/J188</f>
        <v>0</v>
      </c>
      <c r="N188" s="6">
        <f>K188</f>
        <v>235200</v>
      </c>
      <c r="O188" s="23">
        <f t="shared" si="30"/>
        <v>3.0000000000000001E-5</v>
      </c>
      <c r="P188" s="14"/>
      <c r="Q188" s="217">
        <f t="shared" si="28"/>
        <v>-897</v>
      </c>
    </row>
    <row r="189" spans="1:17" s="148" customFormat="1" x14ac:dyDescent="0.25">
      <c r="A189" s="252" t="s">
        <v>391</v>
      </c>
      <c r="B189" s="252"/>
      <c r="C189" s="252"/>
      <c r="D189" s="252"/>
      <c r="E189" s="252"/>
      <c r="F189" s="252"/>
      <c r="G189" s="252"/>
      <c r="H189" s="149"/>
      <c r="I189" s="150"/>
      <c r="J189" s="151"/>
      <c r="K189" s="120">
        <f>SUM(K188)</f>
        <v>235200</v>
      </c>
      <c r="L189" s="120">
        <f t="shared" ref="L189:O189" si="50">SUM(L188)</f>
        <v>0</v>
      </c>
      <c r="M189" s="121">
        <f t="shared" si="50"/>
        <v>0</v>
      </c>
      <c r="N189" s="152">
        <f t="shared" si="50"/>
        <v>235200</v>
      </c>
      <c r="O189" s="153">
        <f t="shared" si="50"/>
        <v>3.0000000000000001E-5</v>
      </c>
      <c r="P189" s="15"/>
      <c r="Q189" s="217"/>
    </row>
    <row r="190" spans="1:17" s="148" customFormat="1" x14ac:dyDescent="0.25">
      <c r="A190" s="154"/>
      <c r="B190" s="155"/>
      <c r="C190" s="156"/>
      <c r="D190" s="156"/>
      <c r="E190" s="157"/>
      <c r="F190" s="156"/>
      <c r="G190" s="156"/>
      <c r="H190" s="158"/>
      <c r="I190" s="159"/>
      <c r="J190" s="160"/>
      <c r="K190" s="161"/>
      <c r="L190" s="162"/>
      <c r="M190" s="163"/>
      <c r="N190" s="164"/>
      <c r="O190" s="20"/>
      <c r="P190" s="165"/>
      <c r="Q190" s="218"/>
    </row>
    <row r="191" spans="1:17" s="148" customFormat="1" x14ac:dyDescent="0.25">
      <c r="A191" s="98" t="s">
        <v>124</v>
      </c>
      <c r="B191" s="139">
        <v>19183384</v>
      </c>
      <c r="C191" s="140" t="s">
        <v>233</v>
      </c>
      <c r="D191" s="141" t="s">
        <v>359</v>
      </c>
      <c r="E191" s="142" t="s">
        <v>352</v>
      </c>
      <c r="F191" s="141" t="s">
        <v>441</v>
      </c>
      <c r="G191" s="143">
        <v>8704</v>
      </c>
      <c r="H191" s="144">
        <v>41733</v>
      </c>
      <c r="I191" s="145">
        <f>+H191+31</f>
        <v>41764</v>
      </c>
      <c r="J191" s="146">
        <v>116.81</v>
      </c>
      <c r="K191" s="3">
        <v>639520</v>
      </c>
      <c r="L191" s="116">
        <f>+K191</f>
        <v>639520</v>
      </c>
      <c r="M191" s="147">
        <f>L191*$M$3/J191</f>
        <v>644283.14014211122</v>
      </c>
      <c r="N191" s="6">
        <f>M191</f>
        <v>644283.14014211122</v>
      </c>
      <c r="O191" s="18">
        <f t="shared" si="30"/>
        <v>9.0000000000000006E-5</v>
      </c>
      <c r="P191" s="14"/>
      <c r="Q191" s="217">
        <f t="shared" si="28"/>
        <v>-8704</v>
      </c>
    </row>
    <row r="192" spans="1:17" s="148" customFormat="1" x14ac:dyDescent="0.25">
      <c r="A192" s="98" t="s">
        <v>124</v>
      </c>
      <c r="B192" s="139">
        <v>19183384</v>
      </c>
      <c r="C192" s="140" t="s">
        <v>233</v>
      </c>
      <c r="D192" s="141" t="s">
        <v>359</v>
      </c>
      <c r="E192" s="142" t="s">
        <v>352</v>
      </c>
      <c r="F192" s="141" t="s">
        <v>441</v>
      </c>
      <c r="G192" s="143">
        <v>8710</v>
      </c>
      <c r="H192" s="144">
        <v>41740</v>
      </c>
      <c r="I192" s="145">
        <f>+H192+31</f>
        <v>41771</v>
      </c>
      <c r="J192" s="146">
        <v>116.81</v>
      </c>
      <c r="K192" s="3">
        <v>575050</v>
      </c>
      <c r="L192" s="116">
        <f>+K192</f>
        <v>575050</v>
      </c>
      <c r="M192" s="147">
        <f>L192*$M$3/J192</f>
        <v>579332.96806780237</v>
      </c>
      <c r="N192" s="6">
        <f>M192</f>
        <v>579332.96806780237</v>
      </c>
      <c r="O192" s="18">
        <f t="shared" si="30"/>
        <v>8.0000000000000007E-5</v>
      </c>
      <c r="P192" s="14"/>
      <c r="Q192" s="217">
        <f t="shared" si="28"/>
        <v>-8710</v>
      </c>
    </row>
    <row r="193" spans="1:17" s="148" customFormat="1" x14ac:dyDescent="0.25">
      <c r="A193" s="252" t="s">
        <v>391</v>
      </c>
      <c r="B193" s="252"/>
      <c r="C193" s="252"/>
      <c r="D193" s="252"/>
      <c r="E193" s="252"/>
      <c r="F193" s="252"/>
      <c r="G193" s="252"/>
      <c r="H193" s="149"/>
      <c r="I193" s="150"/>
      <c r="J193" s="151"/>
      <c r="K193" s="120">
        <f>SUM(K191:K192)</f>
        <v>1214570</v>
      </c>
      <c r="L193" s="120">
        <f t="shared" ref="L193:O193" si="51">SUM(L191:L192)</f>
        <v>1214570</v>
      </c>
      <c r="M193" s="121">
        <f t="shared" si="51"/>
        <v>1223616.1082099136</v>
      </c>
      <c r="N193" s="152">
        <f t="shared" si="51"/>
        <v>1223616.1082099136</v>
      </c>
      <c r="O193" s="153">
        <f t="shared" si="51"/>
        <v>1.7000000000000001E-4</v>
      </c>
      <c r="P193" s="15"/>
      <c r="Q193" s="217"/>
    </row>
    <row r="194" spans="1:17" s="148" customFormat="1" x14ac:dyDescent="0.25">
      <c r="A194" s="154"/>
      <c r="B194" s="155"/>
      <c r="C194" s="156"/>
      <c r="D194" s="156"/>
      <c r="E194" s="157"/>
      <c r="F194" s="156"/>
      <c r="G194" s="156"/>
      <c r="H194" s="158"/>
      <c r="I194" s="159"/>
      <c r="J194" s="160"/>
      <c r="K194" s="161"/>
      <c r="L194" s="162"/>
      <c r="M194" s="163"/>
      <c r="N194" s="164"/>
      <c r="O194" s="20"/>
      <c r="P194" s="165"/>
      <c r="Q194" s="218"/>
    </row>
    <row r="195" spans="1:17" s="148" customFormat="1" ht="30" x14ac:dyDescent="0.25">
      <c r="A195" s="98" t="s">
        <v>125</v>
      </c>
      <c r="B195" s="139">
        <v>830062576</v>
      </c>
      <c r="C195" s="140" t="s">
        <v>234</v>
      </c>
      <c r="D195" s="141" t="s">
        <v>359</v>
      </c>
      <c r="E195" s="142" t="s">
        <v>352</v>
      </c>
      <c r="F195" s="141" t="s">
        <v>441</v>
      </c>
      <c r="G195" s="143">
        <v>13861</v>
      </c>
      <c r="H195" s="144">
        <v>41780</v>
      </c>
      <c r="I195" s="145">
        <v>41780</v>
      </c>
      <c r="J195" s="146">
        <v>116.81</v>
      </c>
      <c r="K195" s="3">
        <v>72000</v>
      </c>
      <c r="L195" s="116">
        <f>+K195</f>
        <v>72000</v>
      </c>
      <c r="M195" s="147">
        <f>L195*$M$3/J195</f>
        <v>72536.255457580686</v>
      </c>
      <c r="N195" s="6">
        <f>M195</f>
        <v>72536.255457580686</v>
      </c>
      <c r="O195" s="18">
        <f t="shared" si="30"/>
        <v>1.0000000000000001E-5</v>
      </c>
      <c r="P195" s="14"/>
      <c r="Q195" s="217">
        <f t="shared" si="28"/>
        <v>-13861</v>
      </c>
    </row>
    <row r="196" spans="1:17" s="148" customFormat="1" ht="30" x14ac:dyDescent="0.25">
      <c r="A196" s="98" t="s">
        <v>125</v>
      </c>
      <c r="B196" s="139">
        <v>830062576</v>
      </c>
      <c r="C196" s="140" t="s">
        <v>234</v>
      </c>
      <c r="D196" s="141" t="s">
        <v>359</v>
      </c>
      <c r="E196" s="142" t="s">
        <v>352</v>
      </c>
      <c r="F196" s="141" t="s">
        <v>441</v>
      </c>
      <c r="G196" s="143">
        <v>14079</v>
      </c>
      <c r="H196" s="144">
        <v>41836</v>
      </c>
      <c r="I196" s="145">
        <v>41836</v>
      </c>
      <c r="J196" s="146">
        <v>117.09</v>
      </c>
      <c r="K196" s="3">
        <v>72000</v>
      </c>
      <c r="L196" s="116">
        <f t="shared" ref="L196:L198" si="52">+K196</f>
        <v>72000</v>
      </c>
      <c r="M196" s="147">
        <f t="shared" ref="M196:M199" si="53">L196*$M$3/J196</f>
        <v>72362.797847809372</v>
      </c>
      <c r="N196" s="6">
        <f t="shared" ref="N196:N198" si="54">M196</f>
        <v>72362.797847809372</v>
      </c>
      <c r="O196" s="18">
        <f t="shared" si="30"/>
        <v>1.0000000000000001E-5</v>
      </c>
      <c r="P196" s="14"/>
      <c r="Q196" s="217">
        <f t="shared" si="28"/>
        <v>-14079</v>
      </c>
    </row>
    <row r="197" spans="1:17" s="148" customFormat="1" ht="30" x14ac:dyDescent="0.25">
      <c r="A197" s="98" t="s">
        <v>125</v>
      </c>
      <c r="B197" s="139">
        <v>830062576</v>
      </c>
      <c r="C197" s="140" t="s">
        <v>234</v>
      </c>
      <c r="D197" s="141" t="s">
        <v>359</v>
      </c>
      <c r="E197" s="142" t="s">
        <v>352</v>
      </c>
      <c r="F197" s="141" t="s">
        <v>441</v>
      </c>
      <c r="G197" s="143">
        <v>14035</v>
      </c>
      <c r="H197" s="144">
        <v>41856</v>
      </c>
      <c r="I197" s="145">
        <v>41856</v>
      </c>
      <c r="J197" s="146">
        <v>117.33</v>
      </c>
      <c r="K197" s="3">
        <v>48000</v>
      </c>
      <c r="L197" s="116">
        <f t="shared" si="52"/>
        <v>48000</v>
      </c>
      <c r="M197" s="147">
        <f t="shared" si="53"/>
        <v>48143.185885962674</v>
      </c>
      <c r="N197" s="6">
        <f t="shared" si="54"/>
        <v>48143.185885962674</v>
      </c>
      <c r="O197" s="18">
        <f t="shared" si="30"/>
        <v>1.0000000000000001E-5</v>
      </c>
      <c r="P197" s="14"/>
      <c r="Q197" s="217">
        <f t="shared" si="28"/>
        <v>-14035</v>
      </c>
    </row>
    <row r="198" spans="1:17" s="148" customFormat="1" ht="30" x14ac:dyDescent="0.25">
      <c r="A198" s="98" t="s">
        <v>125</v>
      </c>
      <c r="B198" s="139">
        <v>830062576</v>
      </c>
      <c r="C198" s="140" t="s">
        <v>234</v>
      </c>
      <c r="D198" s="141" t="s">
        <v>359</v>
      </c>
      <c r="E198" s="142" t="s">
        <v>352</v>
      </c>
      <c r="F198" s="141" t="s">
        <v>441</v>
      </c>
      <c r="G198" s="143">
        <v>14128</v>
      </c>
      <c r="H198" s="144">
        <v>41883</v>
      </c>
      <c r="I198" s="145">
        <v>41883</v>
      </c>
      <c r="J198" s="146">
        <v>117.49</v>
      </c>
      <c r="K198" s="3">
        <v>72000</v>
      </c>
      <c r="L198" s="116">
        <f t="shared" si="52"/>
        <v>72000</v>
      </c>
      <c r="M198" s="147">
        <f t="shared" si="53"/>
        <v>72116.435441314155</v>
      </c>
      <c r="N198" s="6">
        <f t="shared" si="54"/>
        <v>72116.435441314155</v>
      </c>
      <c r="O198" s="18">
        <f t="shared" si="30"/>
        <v>1.0000000000000001E-5</v>
      </c>
      <c r="P198" s="14"/>
      <c r="Q198" s="217">
        <f t="shared" si="28"/>
        <v>-14128</v>
      </c>
    </row>
    <row r="199" spans="1:17" s="148" customFormat="1" ht="30" x14ac:dyDescent="0.25">
      <c r="A199" s="98" t="s">
        <v>125</v>
      </c>
      <c r="B199" s="139">
        <v>830062576</v>
      </c>
      <c r="C199" s="140" t="s">
        <v>234</v>
      </c>
      <c r="D199" s="141" t="s">
        <v>359</v>
      </c>
      <c r="E199" s="142" t="s">
        <v>352</v>
      </c>
      <c r="F199" s="141" t="s">
        <v>441</v>
      </c>
      <c r="G199" s="143">
        <v>14129</v>
      </c>
      <c r="H199" s="144">
        <v>41913</v>
      </c>
      <c r="I199" s="145">
        <v>41913</v>
      </c>
      <c r="J199" s="146">
        <v>117.68</v>
      </c>
      <c r="K199" s="3">
        <v>108000</v>
      </c>
      <c r="L199" s="116">
        <v>0</v>
      </c>
      <c r="M199" s="147">
        <f t="shared" si="53"/>
        <v>0</v>
      </c>
      <c r="N199" s="6">
        <f>K199</f>
        <v>108000</v>
      </c>
      <c r="O199" s="18">
        <f t="shared" si="30"/>
        <v>2.0000000000000002E-5</v>
      </c>
      <c r="P199" s="14"/>
      <c r="Q199" s="217">
        <f t="shared" si="28"/>
        <v>-14129</v>
      </c>
    </row>
    <row r="200" spans="1:17" s="148" customFormat="1" x14ac:dyDescent="0.25">
      <c r="A200" s="252" t="s">
        <v>391</v>
      </c>
      <c r="B200" s="252"/>
      <c r="C200" s="252"/>
      <c r="D200" s="252"/>
      <c r="E200" s="252"/>
      <c r="F200" s="252"/>
      <c r="G200" s="252"/>
      <c r="H200" s="149"/>
      <c r="I200" s="150"/>
      <c r="J200" s="151"/>
      <c r="K200" s="120">
        <f>SUM(K195:K199)</f>
        <v>372000</v>
      </c>
      <c r="L200" s="120">
        <f t="shared" ref="L200:O200" si="55">SUM(L195:L199)</f>
        <v>264000</v>
      </c>
      <c r="M200" s="121">
        <f t="shared" si="55"/>
        <v>265158.67463266687</v>
      </c>
      <c r="N200" s="152">
        <f t="shared" si="55"/>
        <v>373158.67463266687</v>
      </c>
      <c r="O200" s="153">
        <f t="shared" si="55"/>
        <v>6.0000000000000008E-5</v>
      </c>
      <c r="P200" s="15"/>
      <c r="Q200" s="217"/>
    </row>
    <row r="201" spans="1:17" s="148" customFormat="1" x14ac:dyDescent="0.25">
      <c r="A201" s="154"/>
      <c r="B201" s="155"/>
      <c r="C201" s="156"/>
      <c r="D201" s="156"/>
      <c r="E201" s="157"/>
      <c r="F201" s="156"/>
      <c r="G201" s="156"/>
      <c r="H201" s="158"/>
      <c r="I201" s="159"/>
      <c r="J201" s="160"/>
      <c r="K201" s="161"/>
      <c r="L201" s="162"/>
      <c r="M201" s="163"/>
      <c r="N201" s="164"/>
      <c r="O201" s="20"/>
      <c r="P201" s="165"/>
      <c r="Q201" s="218"/>
    </row>
    <row r="202" spans="1:17" s="148" customFormat="1" ht="30" x14ac:dyDescent="0.25">
      <c r="A202" s="98" t="s">
        <v>78</v>
      </c>
      <c r="B202" s="139">
        <v>860506531</v>
      </c>
      <c r="C202" s="140" t="s">
        <v>79</v>
      </c>
      <c r="D202" s="141" t="s">
        <v>359</v>
      </c>
      <c r="E202" s="142" t="s">
        <v>352</v>
      </c>
      <c r="F202" s="141" t="s">
        <v>441</v>
      </c>
      <c r="G202" s="143">
        <v>101901</v>
      </c>
      <c r="H202" s="144">
        <v>41406</v>
      </c>
      <c r="I202" s="145">
        <f>+H202+61</f>
        <v>41467</v>
      </c>
      <c r="J202" s="146">
        <v>113.8</v>
      </c>
      <c r="K202" s="3">
        <v>1790405</v>
      </c>
      <c r="L202" s="116">
        <f>+K202</f>
        <v>1790405</v>
      </c>
      <c r="M202" s="147">
        <f>L202*$M$3/J202</f>
        <v>1851448.6854130053</v>
      </c>
      <c r="N202" s="6">
        <f>M202</f>
        <v>1851448.6854130053</v>
      </c>
      <c r="O202" s="18">
        <f t="shared" si="30"/>
        <v>2.7E-4</v>
      </c>
      <c r="P202" s="14"/>
      <c r="Q202" s="217">
        <f t="shared" si="28"/>
        <v>-101901</v>
      </c>
    </row>
    <row r="203" spans="1:17" s="148" customFormat="1" ht="30" x14ac:dyDescent="0.25">
      <c r="A203" s="98" t="s">
        <v>78</v>
      </c>
      <c r="B203" s="139">
        <v>860506531</v>
      </c>
      <c r="C203" s="140" t="s">
        <v>79</v>
      </c>
      <c r="D203" s="141" t="s">
        <v>359</v>
      </c>
      <c r="E203" s="142" t="s">
        <v>352</v>
      </c>
      <c r="F203" s="141" t="s">
        <v>441</v>
      </c>
      <c r="G203" s="143">
        <v>3131</v>
      </c>
      <c r="H203" s="144">
        <v>41242</v>
      </c>
      <c r="I203" s="145">
        <f t="shared" ref="I203:I207" si="56">+H203+61</f>
        <v>41303</v>
      </c>
      <c r="J203" s="146">
        <v>112.15</v>
      </c>
      <c r="K203" s="3">
        <v>14677179</v>
      </c>
      <c r="L203" s="116">
        <f t="shared" ref="L203:L207" si="57">+K203</f>
        <v>14677179</v>
      </c>
      <c r="M203" s="147">
        <f t="shared" ref="M203:M207" si="58">L203*$M$3/J203</f>
        <v>15400895.450022291</v>
      </c>
      <c r="N203" s="6">
        <f t="shared" ref="N203:N207" si="59">M203</f>
        <v>15400895.450022291</v>
      </c>
      <c r="O203" s="18">
        <f t="shared" si="30"/>
        <v>2.2399999999999998E-3</v>
      </c>
      <c r="P203" s="14"/>
      <c r="Q203" s="217">
        <f t="shared" si="28"/>
        <v>-3131</v>
      </c>
    </row>
    <row r="204" spans="1:17" s="148" customFormat="1" ht="30" x14ac:dyDescent="0.25">
      <c r="A204" s="98" t="s">
        <v>78</v>
      </c>
      <c r="B204" s="139">
        <v>860506531</v>
      </c>
      <c r="C204" s="140" t="s">
        <v>79</v>
      </c>
      <c r="D204" s="141" t="s">
        <v>359</v>
      </c>
      <c r="E204" s="142" t="s">
        <v>352</v>
      </c>
      <c r="F204" s="141" t="s">
        <v>441</v>
      </c>
      <c r="G204" s="143">
        <v>3184</v>
      </c>
      <c r="H204" s="144">
        <v>41260</v>
      </c>
      <c r="I204" s="145">
        <f t="shared" si="56"/>
        <v>41321</v>
      </c>
      <c r="J204" s="146">
        <v>112.65</v>
      </c>
      <c r="K204" s="3">
        <v>9769681</v>
      </c>
      <c r="L204" s="116">
        <f t="shared" si="57"/>
        <v>9769681</v>
      </c>
      <c r="M204" s="147">
        <f t="shared" si="58"/>
        <v>10205912.650510432</v>
      </c>
      <c r="N204" s="6">
        <f t="shared" si="59"/>
        <v>10205912.650510432</v>
      </c>
      <c r="O204" s="18">
        <f t="shared" si="30"/>
        <v>1.48E-3</v>
      </c>
      <c r="P204" s="14"/>
      <c r="Q204" s="217">
        <f t="shared" si="28"/>
        <v>-3184</v>
      </c>
    </row>
    <row r="205" spans="1:17" s="148" customFormat="1" ht="30" x14ac:dyDescent="0.25">
      <c r="A205" s="98" t="s">
        <v>78</v>
      </c>
      <c r="B205" s="139">
        <v>860506531</v>
      </c>
      <c r="C205" s="140" t="s">
        <v>79</v>
      </c>
      <c r="D205" s="141" t="s">
        <v>359</v>
      </c>
      <c r="E205" s="142" t="s">
        <v>352</v>
      </c>
      <c r="F205" s="141" t="s">
        <v>441</v>
      </c>
      <c r="G205" s="143">
        <v>3215</v>
      </c>
      <c r="H205" s="144">
        <v>41269</v>
      </c>
      <c r="I205" s="145">
        <f t="shared" si="56"/>
        <v>41330</v>
      </c>
      <c r="J205" s="146">
        <v>112.65</v>
      </c>
      <c r="K205" s="3">
        <v>6889914</v>
      </c>
      <c r="L205" s="116">
        <f t="shared" si="57"/>
        <v>6889914</v>
      </c>
      <c r="M205" s="147">
        <f t="shared" si="58"/>
        <v>7197559.5163781634</v>
      </c>
      <c r="N205" s="6">
        <f t="shared" si="59"/>
        <v>7197559.5163781634</v>
      </c>
      <c r="O205" s="18">
        <f t="shared" ref="O205:O268" si="60">ROUND(N205/$N$1042,5)</f>
        <v>1.0499999999999999E-3</v>
      </c>
      <c r="P205" s="14"/>
      <c r="Q205" s="217">
        <f t="shared" si="28"/>
        <v>-3215</v>
      </c>
    </row>
    <row r="206" spans="1:17" s="148" customFormat="1" ht="30" x14ac:dyDescent="0.25">
      <c r="A206" s="98" t="s">
        <v>78</v>
      </c>
      <c r="B206" s="139">
        <v>860506531</v>
      </c>
      <c r="C206" s="140" t="s">
        <v>79</v>
      </c>
      <c r="D206" s="141" t="s">
        <v>359</v>
      </c>
      <c r="E206" s="142" t="s">
        <v>352</v>
      </c>
      <c r="F206" s="141" t="s">
        <v>441</v>
      </c>
      <c r="G206" s="143">
        <v>3251</v>
      </c>
      <c r="H206" s="144">
        <v>41283</v>
      </c>
      <c r="I206" s="145">
        <f t="shared" si="56"/>
        <v>41344</v>
      </c>
      <c r="J206" s="146">
        <v>112.88</v>
      </c>
      <c r="K206" s="3">
        <v>7781450</v>
      </c>
      <c r="L206" s="116">
        <f t="shared" si="57"/>
        <v>7781450</v>
      </c>
      <c r="M206" s="147">
        <f t="shared" si="58"/>
        <v>8112340.8575478392</v>
      </c>
      <c r="N206" s="6">
        <f t="shared" si="59"/>
        <v>8112340.8575478392</v>
      </c>
      <c r="O206" s="18">
        <f t="shared" si="60"/>
        <v>1.1800000000000001E-3</v>
      </c>
      <c r="P206" s="14"/>
      <c r="Q206" s="217">
        <f t="shared" si="28"/>
        <v>-3251</v>
      </c>
    </row>
    <row r="207" spans="1:17" s="148" customFormat="1" ht="30" x14ac:dyDescent="0.25">
      <c r="A207" s="98" t="s">
        <v>78</v>
      </c>
      <c r="B207" s="139">
        <v>860506531</v>
      </c>
      <c r="C207" s="140" t="s">
        <v>79</v>
      </c>
      <c r="D207" s="141" t="s">
        <v>359</v>
      </c>
      <c r="E207" s="142" t="s">
        <v>352</v>
      </c>
      <c r="F207" s="141" t="s">
        <v>441</v>
      </c>
      <c r="G207" s="143">
        <v>3295</v>
      </c>
      <c r="H207" s="144">
        <v>41295</v>
      </c>
      <c r="I207" s="145">
        <f t="shared" si="56"/>
        <v>41356</v>
      </c>
      <c r="J207" s="146">
        <v>112.88</v>
      </c>
      <c r="K207" s="3">
        <v>5671084</v>
      </c>
      <c r="L207" s="116">
        <f t="shared" si="57"/>
        <v>5671084</v>
      </c>
      <c r="M207" s="147">
        <f t="shared" si="58"/>
        <v>5912235.6938341605</v>
      </c>
      <c r="N207" s="6">
        <f t="shared" si="59"/>
        <v>5912235.6938341605</v>
      </c>
      <c r="O207" s="18">
        <f t="shared" si="60"/>
        <v>8.5999999999999998E-4</v>
      </c>
      <c r="P207" s="14"/>
      <c r="Q207" s="217">
        <f t="shared" si="28"/>
        <v>-3295</v>
      </c>
    </row>
    <row r="208" spans="1:17" s="148" customFormat="1" x14ac:dyDescent="0.25">
      <c r="A208" s="252" t="s">
        <v>391</v>
      </c>
      <c r="B208" s="252"/>
      <c r="C208" s="252"/>
      <c r="D208" s="252"/>
      <c r="E208" s="252"/>
      <c r="F208" s="252"/>
      <c r="G208" s="252"/>
      <c r="H208" s="149"/>
      <c r="I208" s="150"/>
      <c r="J208" s="151"/>
      <c r="K208" s="120">
        <f>SUM(K202:K207)</f>
        <v>46579713</v>
      </c>
      <c r="L208" s="120">
        <f t="shared" ref="L208:O208" si="61">SUM(L202:L207)</f>
        <v>46579713</v>
      </c>
      <c r="M208" s="121">
        <f>SUM(M202:M207)</f>
        <v>48680392.853705898</v>
      </c>
      <c r="N208" s="152">
        <f t="shared" si="61"/>
        <v>48680392.853705898</v>
      </c>
      <c r="O208" s="153">
        <f t="shared" si="61"/>
        <v>7.0799999999999995E-3</v>
      </c>
      <c r="P208" s="15"/>
      <c r="Q208" s="217"/>
    </row>
    <row r="209" spans="1:17" s="204" customFormat="1" x14ac:dyDescent="0.25">
      <c r="A209" s="154"/>
      <c r="B209" s="196"/>
      <c r="C209" s="154"/>
      <c r="D209" s="154"/>
      <c r="E209" s="197"/>
      <c r="F209" s="154"/>
      <c r="G209" s="154"/>
      <c r="H209" s="198"/>
      <c r="I209" s="159"/>
      <c r="J209" s="160"/>
      <c r="K209" s="199"/>
      <c r="L209" s="200"/>
      <c r="M209" s="201"/>
      <c r="N209" s="202"/>
      <c r="O209" s="20"/>
      <c r="P209" s="203"/>
      <c r="Q209" s="220"/>
    </row>
    <row r="210" spans="1:17" s="148" customFormat="1" ht="30" x14ac:dyDescent="0.25">
      <c r="A210" s="98" t="s">
        <v>126</v>
      </c>
      <c r="B210" s="139">
        <v>830125957</v>
      </c>
      <c r="C210" s="140" t="s">
        <v>235</v>
      </c>
      <c r="D210" s="141" t="s">
        <v>359</v>
      </c>
      <c r="E210" s="142" t="s">
        <v>352</v>
      </c>
      <c r="F210" s="141" t="s">
        <v>441</v>
      </c>
      <c r="G210" s="205">
        <v>14654</v>
      </c>
      <c r="H210" s="144">
        <v>41614</v>
      </c>
      <c r="I210" s="145">
        <f>+H210+31</f>
        <v>41645</v>
      </c>
      <c r="J210" s="146">
        <v>114.54</v>
      </c>
      <c r="K210" s="3">
        <v>974700</v>
      </c>
      <c r="L210" s="116">
        <f>+K210</f>
        <v>974700</v>
      </c>
      <c r="M210" s="147">
        <f>L210*$M$3/J210</f>
        <v>1001420.429544264</v>
      </c>
      <c r="N210" s="6">
        <f>M210</f>
        <v>1001420.429544264</v>
      </c>
      <c r="O210" s="23">
        <f t="shared" si="60"/>
        <v>1.4999999999999999E-4</v>
      </c>
      <c r="P210" s="14"/>
      <c r="Q210" s="217">
        <f t="shared" si="28"/>
        <v>-14654</v>
      </c>
    </row>
    <row r="211" spans="1:17" s="148" customFormat="1" ht="30" x14ac:dyDescent="0.25">
      <c r="A211" s="98" t="s">
        <v>126</v>
      </c>
      <c r="B211" s="139">
        <v>830125957</v>
      </c>
      <c r="C211" s="140" t="s">
        <v>235</v>
      </c>
      <c r="D211" s="141" t="s">
        <v>359</v>
      </c>
      <c r="E211" s="142" t="s">
        <v>352</v>
      </c>
      <c r="F211" s="141" t="s">
        <v>441</v>
      </c>
      <c r="G211" s="143">
        <v>15727</v>
      </c>
      <c r="H211" s="144">
        <v>41761</v>
      </c>
      <c r="I211" s="145">
        <f t="shared" ref="I211:I217" si="62">+H211+31</f>
        <v>41792</v>
      </c>
      <c r="J211" s="146">
        <v>116.91</v>
      </c>
      <c r="K211" s="3">
        <v>336000</v>
      </c>
      <c r="L211" s="116">
        <f t="shared" ref="L211:L216" si="63">+K211</f>
        <v>336000</v>
      </c>
      <c r="M211" s="147">
        <f t="shared" ref="M211:M217" si="64">L211*$M$3/J211</f>
        <v>338212.98434693355</v>
      </c>
      <c r="N211" s="6">
        <f t="shared" ref="N211:N216" si="65">M211</f>
        <v>338212.98434693355</v>
      </c>
      <c r="O211" s="18">
        <f t="shared" si="60"/>
        <v>5.0000000000000002E-5</v>
      </c>
      <c r="P211" s="14"/>
      <c r="Q211" s="217">
        <f t="shared" si="28"/>
        <v>-15727</v>
      </c>
    </row>
    <row r="212" spans="1:17" s="148" customFormat="1" ht="30" x14ac:dyDescent="0.25">
      <c r="A212" s="98" t="s">
        <v>126</v>
      </c>
      <c r="B212" s="139">
        <v>830125957</v>
      </c>
      <c r="C212" s="140" t="s">
        <v>235</v>
      </c>
      <c r="D212" s="141" t="s">
        <v>359</v>
      </c>
      <c r="E212" s="142" t="s">
        <v>352</v>
      </c>
      <c r="F212" s="141" t="s">
        <v>441</v>
      </c>
      <c r="G212" s="205">
        <v>15926</v>
      </c>
      <c r="H212" s="144">
        <v>41778</v>
      </c>
      <c r="I212" s="145">
        <f t="shared" si="62"/>
        <v>41809</v>
      </c>
      <c r="J212" s="146">
        <v>116.91</v>
      </c>
      <c r="K212" s="3">
        <v>304500</v>
      </c>
      <c r="L212" s="116">
        <f t="shared" si="63"/>
        <v>304500</v>
      </c>
      <c r="M212" s="147">
        <f t="shared" si="64"/>
        <v>306505.51706440852</v>
      </c>
      <c r="N212" s="6">
        <f t="shared" si="65"/>
        <v>306505.51706440852</v>
      </c>
      <c r="O212" s="18">
        <f t="shared" si="60"/>
        <v>4.0000000000000003E-5</v>
      </c>
      <c r="P212" s="14"/>
      <c r="Q212" s="217">
        <f t="shared" si="28"/>
        <v>-15926</v>
      </c>
    </row>
    <row r="213" spans="1:17" s="148" customFormat="1" ht="30" x14ac:dyDescent="0.25">
      <c r="A213" s="98" t="s">
        <v>126</v>
      </c>
      <c r="B213" s="139">
        <v>830125957</v>
      </c>
      <c r="C213" s="140" t="s">
        <v>235</v>
      </c>
      <c r="D213" s="141" t="s">
        <v>359</v>
      </c>
      <c r="E213" s="142" t="s">
        <v>352</v>
      </c>
      <c r="F213" s="141" t="s">
        <v>441</v>
      </c>
      <c r="G213" s="205">
        <v>16021</v>
      </c>
      <c r="H213" s="144">
        <v>41791</v>
      </c>
      <c r="I213" s="145">
        <f t="shared" si="62"/>
        <v>41822</v>
      </c>
      <c r="J213" s="146">
        <v>117.09</v>
      </c>
      <c r="K213" s="3">
        <v>336000</v>
      </c>
      <c r="L213" s="116">
        <f t="shared" si="63"/>
        <v>336000</v>
      </c>
      <c r="M213" s="147">
        <f t="shared" si="64"/>
        <v>337693.05662311043</v>
      </c>
      <c r="N213" s="6">
        <f t="shared" si="65"/>
        <v>337693.05662311043</v>
      </c>
      <c r="O213" s="18">
        <f t="shared" si="60"/>
        <v>5.0000000000000002E-5</v>
      </c>
      <c r="P213" s="14"/>
      <c r="Q213" s="217">
        <f t="shared" si="28"/>
        <v>-16021</v>
      </c>
    </row>
    <row r="214" spans="1:17" s="148" customFormat="1" ht="30" x14ac:dyDescent="0.25">
      <c r="A214" s="98" t="s">
        <v>126</v>
      </c>
      <c r="B214" s="139">
        <v>830125957</v>
      </c>
      <c r="C214" s="140" t="s">
        <v>235</v>
      </c>
      <c r="D214" s="141" t="s">
        <v>359</v>
      </c>
      <c r="E214" s="142" t="s">
        <v>352</v>
      </c>
      <c r="F214" s="141" t="s">
        <v>441</v>
      </c>
      <c r="G214" s="143">
        <v>16155</v>
      </c>
      <c r="H214" s="144">
        <v>41794</v>
      </c>
      <c r="I214" s="145">
        <f t="shared" si="62"/>
        <v>41825</v>
      </c>
      <c r="J214" s="146">
        <v>117.09</v>
      </c>
      <c r="K214" s="3">
        <v>372377</v>
      </c>
      <c r="L214" s="116">
        <f t="shared" si="63"/>
        <v>372377</v>
      </c>
      <c r="M214" s="147">
        <f t="shared" si="64"/>
        <v>374253.35519685713</v>
      </c>
      <c r="N214" s="6">
        <f t="shared" si="65"/>
        <v>374253.35519685713</v>
      </c>
      <c r="O214" s="18">
        <f t="shared" si="60"/>
        <v>5.0000000000000002E-5</v>
      </c>
      <c r="P214" s="14"/>
      <c r="Q214" s="217">
        <f t="shared" si="28"/>
        <v>-16155</v>
      </c>
    </row>
    <row r="215" spans="1:17" s="148" customFormat="1" ht="30" x14ac:dyDescent="0.25">
      <c r="A215" s="98" t="s">
        <v>126</v>
      </c>
      <c r="B215" s="139">
        <v>830125957</v>
      </c>
      <c r="C215" s="140" t="s">
        <v>235</v>
      </c>
      <c r="D215" s="141" t="s">
        <v>359</v>
      </c>
      <c r="E215" s="142" t="s">
        <v>352</v>
      </c>
      <c r="F215" s="141" t="s">
        <v>441</v>
      </c>
      <c r="G215" s="205">
        <v>16379</v>
      </c>
      <c r="H215" s="144">
        <v>41827</v>
      </c>
      <c r="I215" s="145">
        <f t="shared" si="62"/>
        <v>41858</v>
      </c>
      <c r="J215" s="146">
        <v>117.33</v>
      </c>
      <c r="K215" s="3">
        <v>294000</v>
      </c>
      <c r="L215" s="116">
        <f t="shared" si="63"/>
        <v>294000</v>
      </c>
      <c r="M215" s="147">
        <f t="shared" si="64"/>
        <v>294877.01355152135</v>
      </c>
      <c r="N215" s="6">
        <f t="shared" si="65"/>
        <v>294877.01355152135</v>
      </c>
      <c r="O215" s="18">
        <f t="shared" si="60"/>
        <v>4.0000000000000003E-5</v>
      </c>
      <c r="P215" s="14"/>
      <c r="Q215" s="217">
        <f t="shared" si="28"/>
        <v>-16379</v>
      </c>
    </row>
    <row r="216" spans="1:17" s="148" customFormat="1" ht="30" x14ac:dyDescent="0.25">
      <c r="A216" s="98" t="s">
        <v>126</v>
      </c>
      <c r="B216" s="139">
        <v>830125957</v>
      </c>
      <c r="C216" s="140" t="s">
        <v>235</v>
      </c>
      <c r="D216" s="141" t="s">
        <v>359</v>
      </c>
      <c r="E216" s="142" t="s">
        <v>352</v>
      </c>
      <c r="F216" s="141" t="s">
        <v>441</v>
      </c>
      <c r="G216" s="205">
        <v>16411</v>
      </c>
      <c r="H216" s="144">
        <v>41830</v>
      </c>
      <c r="I216" s="145">
        <f t="shared" si="62"/>
        <v>41861</v>
      </c>
      <c r="J216" s="146">
        <v>117.33</v>
      </c>
      <c r="K216" s="3">
        <v>262500</v>
      </c>
      <c r="L216" s="116">
        <f t="shared" si="63"/>
        <v>262500</v>
      </c>
      <c r="M216" s="147">
        <f t="shared" si="64"/>
        <v>263283.04781385837</v>
      </c>
      <c r="N216" s="6">
        <f t="shared" si="65"/>
        <v>263283.04781385837</v>
      </c>
      <c r="O216" s="18">
        <f t="shared" si="60"/>
        <v>4.0000000000000003E-5</v>
      </c>
      <c r="P216" s="14"/>
      <c r="Q216" s="217">
        <f t="shared" si="28"/>
        <v>-16411</v>
      </c>
    </row>
    <row r="217" spans="1:17" s="148" customFormat="1" ht="30" x14ac:dyDescent="0.25">
      <c r="A217" s="98" t="s">
        <v>126</v>
      </c>
      <c r="B217" s="139">
        <v>830125957</v>
      </c>
      <c r="C217" s="140" t="s">
        <v>235</v>
      </c>
      <c r="D217" s="141" t="s">
        <v>359</v>
      </c>
      <c r="E217" s="142" t="s">
        <v>352</v>
      </c>
      <c r="F217" s="141" t="s">
        <v>441</v>
      </c>
      <c r="G217" s="205">
        <v>17007</v>
      </c>
      <c r="H217" s="144">
        <v>41894</v>
      </c>
      <c r="I217" s="145">
        <f t="shared" si="62"/>
        <v>41925</v>
      </c>
      <c r="J217" s="146">
        <v>117.68</v>
      </c>
      <c r="K217" s="3">
        <v>294000</v>
      </c>
      <c r="L217" s="116">
        <v>0</v>
      </c>
      <c r="M217" s="147">
        <f t="shared" si="64"/>
        <v>0</v>
      </c>
      <c r="N217" s="6">
        <f>K217</f>
        <v>294000</v>
      </c>
      <c r="O217" s="18">
        <f t="shared" si="60"/>
        <v>4.0000000000000003E-5</v>
      </c>
      <c r="P217" s="14"/>
      <c r="Q217" s="217">
        <f t="shared" si="28"/>
        <v>-17007</v>
      </c>
    </row>
    <row r="218" spans="1:17" s="148" customFormat="1" x14ac:dyDescent="0.25">
      <c r="A218" s="252" t="s">
        <v>391</v>
      </c>
      <c r="B218" s="252"/>
      <c r="C218" s="252"/>
      <c r="D218" s="252"/>
      <c r="E218" s="252"/>
      <c r="F218" s="252"/>
      <c r="G218" s="252"/>
      <c r="H218" s="149"/>
      <c r="I218" s="150"/>
      <c r="J218" s="151"/>
      <c r="K218" s="120">
        <f>SUM(K210:K217)</f>
        <v>3174077</v>
      </c>
      <c r="L218" s="120">
        <f t="shared" ref="L218:O218" si="66">SUM(L210:L217)</f>
        <v>2880077</v>
      </c>
      <c r="M218" s="121">
        <f t="shared" si="66"/>
        <v>2916245.4041409534</v>
      </c>
      <c r="N218" s="152">
        <f t="shared" si="66"/>
        <v>3210245.4041409534</v>
      </c>
      <c r="O218" s="153">
        <f t="shared" si="66"/>
        <v>4.6000000000000001E-4</v>
      </c>
      <c r="P218" s="15"/>
      <c r="Q218" s="217"/>
    </row>
    <row r="219" spans="1:17" s="148" customFormat="1" x14ac:dyDescent="0.25">
      <c r="A219" s="154"/>
      <c r="B219" s="155"/>
      <c r="C219" s="156"/>
      <c r="D219" s="156"/>
      <c r="E219" s="157"/>
      <c r="F219" s="156"/>
      <c r="G219" s="156"/>
      <c r="H219" s="158"/>
      <c r="I219" s="159"/>
      <c r="J219" s="160"/>
      <c r="K219" s="161"/>
      <c r="L219" s="162"/>
      <c r="M219" s="163"/>
      <c r="N219" s="164"/>
      <c r="O219" s="20"/>
      <c r="P219" s="165"/>
      <c r="Q219" s="218"/>
    </row>
    <row r="220" spans="1:17" s="148" customFormat="1" ht="60" x14ac:dyDescent="0.25">
      <c r="A220" s="98" t="s">
        <v>127</v>
      </c>
      <c r="B220" s="139">
        <v>830093779</v>
      </c>
      <c r="C220" s="140" t="s">
        <v>236</v>
      </c>
      <c r="D220" s="141" t="s">
        <v>359</v>
      </c>
      <c r="E220" s="142" t="s">
        <v>352</v>
      </c>
      <c r="F220" s="141" t="s">
        <v>441</v>
      </c>
      <c r="G220" s="143">
        <v>11217</v>
      </c>
      <c r="H220" s="144">
        <v>41712</v>
      </c>
      <c r="I220" s="145">
        <f>+H220+31</f>
        <v>41743</v>
      </c>
      <c r="J220" s="146">
        <v>116.24</v>
      </c>
      <c r="K220" s="3">
        <v>202607</v>
      </c>
      <c r="L220" s="116">
        <f>+K220</f>
        <v>202607</v>
      </c>
      <c r="M220" s="147">
        <f>L220*$M$3/J220</f>
        <v>205116.92842395048</v>
      </c>
      <c r="N220" s="6">
        <f>M220</f>
        <v>205116.92842395048</v>
      </c>
      <c r="O220" s="18">
        <f t="shared" si="60"/>
        <v>3.0000000000000001E-5</v>
      </c>
      <c r="P220" s="14"/>
      <c r="Q220" s="217">
        <f t="shared" si="28"/>
        <v>-11217</v>
      </c>
    </row>
    <row r="221" spans="1:17" s="148" customFormat="1" ht="60" x14ac:dyDescent="0.25">
      <c r="A221" s="98" t="s">
        <v>127</v>
      </c>
      <c r="B221" s="139">
        <v>830093779</v>
      </c>
      <c r="C221" s="140" t="s">
        <v>236</v>
      </c>
      <c r="D221" s="141" t="s">
        <v>359</v>
      </c>
      <c r="E221" s="142" t="s">
        <v>352</v>
      </c>
      <c r="F221" s="141" t="s">
        <v>441</v>
      </c>
      <c r="G221" s="143">
        <v>11218</v>
      </c>
      <c r="H221" s="144">
        <v>41712</v>
      </c>
      <c r="I221" s="145">
        <f t="shared" ref="I221:I223" si="67">+H221+31</f>
        <v>41743</v>
      </c>
      <c r="J221" s="146">
        <v>116.24</v>
      </c>
      <c r="K221" s="3">
        <v>2253769</v>
      </c>
      <c r="L221" s="116">
        <f t="shared" ref="L221:L223" si="68">+K221</f>
        <v>2253769</v>
      </c>
      <c r="M221" s="147">
        <f t="shared" ref="M221:M223" si="69">L221*$M$3/J221</f>
        <v>2281689.0564349624</v>
      </c>
      <c r="N221" s="6">
        <f t="shared" ref="N221:N223" si="70">M221</f>
        <v>2281689.0564349624</v>
      </c>
      <c r="O221" s="18">
        <f t="shared" si="60"/>
        <v>3.3E-4</v>
      </c>
      <c r="P221" s="14"/>
      <c r="Q221" s="217">
        <f t="shared" si="28"/>
        <v>-11218</v>
      </c>
    </row>
    <row r="222" spans="1:17" s="148" customFormat="1" ht="60" x14ac:dyDescent="0.25">
      <c r="A222" s="98" t="s">
        <v>127</v>
      </c>
      <c r="B222" s="139">
        <v>830093779</v>
      </c>
      <c r="C222" s="140" t="s">
        <v>236</v>
      </c>
      <c r="D222" s="141" t="s">
        <v>359</v>
      </c>
      <c r="E222" s="142" t="s">
        <v>352</v>
      </c>
      <c r="F222" s="141" t="s">
        <v>441</v>
      </c>
      <c r="G222" s="143">
        <v>11219</v>
      </c>
      <c r="H222" s="144">
        <v>41712</v>
      </c>
      <c r="I222" s="145">
        <f t="shared" si="67"/>
        <v>41743</v>
      </c>
      <c r="J222" s="146">
        <v>116.24</v>
      </c>
      <c r="K222" s="3">
        <v>2191590</v>
      </c>
      <c r="L222" s="116">
        <f t="shared" si="68"/>
        <v>2191590</v>
      </c>
      <c r="M222" s="147">
        <f t="shared" si="69"/>
        <v>2218739.772883689</v>
      </c>
      <c r="N222" s="6">
        <f t="shared" si="70"/>
        <v>2218739.772883689</v>
      </c>
      <c r="O222" s="18">
        <f t="shared" si="60"/>
        <v>3.2000000000000003E-4</v>
      </c>
      <c r="P222" s="14"/>
      <c r="Q222" s="217">
        <f t="shared" si="28"/>
        <v>-11219</v>
      </c>
    </row>
    <row r="223" spans="1:17" s="148" customFormat="1" ht="60" x14ac:dyDescent="0.25">
      <c r="A223" s="98" t="s">
        <v>127</v>
      </c>
      <c r="B223" s="139">
        <v>830093779</v>
      </c>
      <c r="C223" s="140" t="s">
        <v>236</v>
      </c>
      <c r="D223" s="141" t="s">
        <v>359</v>
      </c>
      <c r="E223" s="142" t="s">
        <v>352</v>
      </c>
      <c r="F223" s="141" t="s">
        <v>441</v>
      </c>
      <c r="G223" s="143">
        <v>11221</v>
      </c>
      <c r="H223" s="144">
        <v>41712</v>
      </c>
      <c r="I223" s="145">
        <f t="shared" si="67"/>
        <v>41743</v>
      </c>
      <c r="J223" s="146">
        <v>116.24</v>
      </c>
      <c r="K223" s="3">
        <v>531861</v>
      </c>
      <c r="L223" s="116">
        <f t="shared" si="68"/>
        <v>531861</v>
      </c>
      <c r="M223" s="147">
        <f t="shared" si="69"/>
        <v>538449.78045423271</v>
      </c>
      <c r="N223" s="6">
        <f t="shared" si="70"/>
        <v>538449.78045423271</v>
      </c>
      <c r="O223" s="18">
        <f t="shared" si="60"/>
        <v>8.0000000000000007E-5</v>
      </c>
      <c r="P223" s="14"/>
      <c r="Q223" s="217">
        <f t="shared" si="28"/>
        <v>-11221</v>
      </c>
    </row>
    <row r="224" spans="1:17" s="148" customFormat="1" x14ac:dyDescent="0.25">
      <c r="A224" s="252" t="s">
        <v>391</v>
      </c>
      <c r="B224" s="252"/>
      <c r="C224" s="252"/>
      <c r="D224" s="252"/>
      <c r="E224" s="252"/>
      <c r="F224" s="252"/>
      <c r="G224" s="252"/>
      <c r="H224" s="149"/>
      <c r="I224" s="150"/>
      <c r="J224" s="151"/>
      <c r="K224" s="120">
        <f>SUM(K220:K223)</f>
        <v>5179827</v>
      </c>
      <c r="L224" s="120">
        <f t="shared" ref="L224:O224" si="71">SUM(L220:L223)</f>
        <v>5179827</v>
      </c>
      <c r="M224" s="121">
        <f t="shared" si="71"/>
        <v>5243995.5381968347</v>
      </c>
      <c r="N224" s="152">
        <f t="shared" si="71"/>
        <v>5243995.5381968347</v>
      </c>
      <c r="O224" s="153">
        <f t="shared" si="71"/>
        <v>7.6000000000000004E-4</v>
      </c>
      <c r="P224" s="15"/>
      <c r="Q224" s="217"/>
    </row>
    <row r="225" spans="1:17" s="148" customFormat="1" x14ac:dyDescent="0.25">
      <c r="A225" s="154"/>
      <c r="B225" s="155"/>
      <c r="C225" s="156"/>
      <c r="D225" s="156"/>
      <c r="E225" s="157"/>
      <c r="F225" s="156"/>
      <c r="G225" s="156"/>
      <c r="H225" s="158"/>
      <c r="I225" s="159"/>
      <c r="J225" s="160"/>
      <c r="K225" s="161"/>
      <c r="L225" s="162"/>
      <c r="M225" s="163"/>
      <c r="N225" s="164"/>
      <c r="O225" s="20"/>
      <c r="P225" s="165"/>
      <c r="Q225" s="218"/>
    </row>
    <row r="226" spans="1:17" s="148" customFormat="1" x14ac:dyDescent="0.25">
      <c r="A226" s="98" t="s">
        <v>128</v>
      </c>
      <c r="B226" s="139">
        <v>830116346</v>
      </c>
      <c r="C226" s="140" t="s">
        <v>434</v>
      </c>
      <c r="D226" s="141" t="s">
        <v>359</v>
      </c>
      <c r="E226" s="142" t="s">
        <v>352</v>
      </c>
      <c r="F226" s="141" t="s">
        <v>429</v>
      </c>
      <c r="G226" s="143">
        <v>4003</v>
      </c>
      <c r="H226" s="144">
        <v>41822</v>
      </c>
      <c r="I226" s="145">
        <v>41822</v>
      </c>
      <c r="J226" s="146">
        <v>117.09</v>
      </c>
      <c r="K226" s="3">
        <v>2155279</v>
      </c>
      <c r="L226" s="116">
        <f>+K226</f>
        <v>2155279</v>
      </c>
      <c r="M226" s="147">
        <f>L226*$M$3/J226</f>
        <v>2166139.1469809548</v>
      </c>
      <c r="N226" s="6">
        <f>M226</f>
        <v>2166139.1469809548</v>
      </c>
      <c r="O226" s="18">
        <f t="shared" si="60"/>
        <v>3.1E-4</v>
      </c>
      <c r="P226" s="14"/>
      <c r="Q226" s="217">
        <f t="shared" si="28"/>
        <v>-4003</v>
      </c>
    </row>
    <row r="227" spans="1:17" s="148" customFormat="1" x14ac:dyDescent="0.25">
      <c r="A227" s="98" t="s">
        <v>129</v>
      </c>
      <c r="B227" s="139">
        <v>830116346</v>
      </c>
      <c r="C227" s="140" t="s">
        <v>434</v>
      </c>
      <c r="D227" s="141" t="s">
        <v>359</v>
      </c>
      <c r="E227" s="142" t="s">
        <v>352</v>
      </c>
      <c r="F227" s="141" t="s">
        <v>429</v>
      </c>
      <c r="G227" s="143">
        <v>6022</v>
      </c>
      <c r="H227" s="144">
        <v>41626</v>
      </c>
      <c r="I227" s="145">
        <f>+H227</f>
        <v>41626</v>
      </c>
      <c r="J227" s="146">
        <v>113.98</v>
      </c>
      <c r="K227" s="3">
        <v>38142651</v>
      </c>
      <c r="L227" s="116">
        <f>+K227</f>
        <v>38142651</v>
      </c>
      <c r="M227" s="147">
        <f>L227*$M$3/J227</f>
        <v>39380831.458852433</v>
      </c>
      <c r="N227" s="6">
        <f>M227</f>
        <v>39380831.458852433</v>
      </c>
      <c r="O227" s="18">
        <f t="shared" si="60"/>
        <v>5.7200000000000003E-3</v>
      </c>
      <c r="P227" s="14"/>
      <c r="Q227" s="217">
        <f t="shared" si="28"/>
        <v>-6022</v>
      </c>
    </row>
    <row r="228" spans="1:17" s="148" customFormat="1" x14ac:dyDescent="0.25">
      <c r="A228" s="252" t="s">
        <v>391</v>
      </c>
      <c r="B228" s="252"/>
      <c r="C228" s="252"/>
      <c r="D228" s="252"/>
      <c r="E228" s="252"/>
      <c r="F228" s="252"/>
      <c r="G228" s="252"/>
      <c r="H228" s="149"/>
      <c r="I228" s="150"/>
      <c r="J228" s="151"/>
      <c r="K228" s="120">
        <f>SUM(K226:K227)</f>
        <v>40297930</v>
      </c>
      <c r="L228" s="120">
        <f t="shared" ref="L228:O228" si="72">SUM(L226:L227)</f>
        <v>40297930</v>
      </c>
      <c r="M228" s="121">
        <f t="shared" si="72"/>
        <v>41546970.605833389</v>
      </c>
      <c r="N228" s="152">
        <f t="shared" si="72"/>
        <v>41546970.605833389</v>
      </c>
      <c r="O228" s="153">
        <f t="shared" si="72"/>
        <v>6.0300000000000006E-3</v>
      </c>
      <c r="P228" s="15"/>
      <c r="Q228" s="217"/>
    </row>
    <row r="229" spans="1:17" s="148" customFormat="1" x14ac:dyDescent="0.25">
      <c r="A229" s="154"/>
      <c r="B229" s="155"/>
      <c r="C229" s="156"/>
      <c r="D229" s="156"/>
      <c r="E229" s="157"/>
      <c r="F229" s="156"/>
      <c r="G229" s="156"/>
      <c r="H229" s="158"/>
      <c r="I229" s="159"/>
      <c r="J229" s="160"/>
      <c r="K229" s="161"/>
      <c r="L229" s="162"/>
      <c r="M229" s="163"/>
      <c r="N229" s="164"/>
      <c r="O229" s="20"/>
      <c r="P229" s="165"/>
      <c r="Q229" s="218"/>
    </row>
    <row r="230" spans="1:17" s="148" customFormat="1" ht="30" x14ac:dyDescent="0.25">
      <c r="A230" s="98" t="s">
        <v>132</v>
      </c>
      <c r="B230" s="139">
        <v>79233283</v>
      </c>
      <c r="C230" s="140" t="s">
        <v>240</v>
      </c>
      <c r="D230" s="141" t="s">
        <v>359</v>
      </c>
      <c r="E230" s="142" t="s">
        <v>352</v>
      </c>
      <c r="F230" s="141" t="s">
        <v>441</v>
      </c>
      <c r="G230" s="143">
        <v>2809</v>
      </c>
      <c r="H230" s="144">
        <v>41919</v>
      </c>
      <c r="I230" s="145">
        <f>+H230</f>
        <v>41919</v>
      </c>
      <c r="J230" s="146">
        <v>117.68</v>
      </c>
      <c r="K230" s="3">
        <v>1804137</v>
      </c>
      <c r="L230" s="116">
        <v>0</v>
      </c>
      <c r="M230" s="147">
        <f>L230*M3/J230</f>
        <v>0</v>
      </c>
      <c r="N230" s="6">
        <f>K230</f>
        <v>1804137</v>
      </c>
      <c r="O230" s="18">
        <f t="shared" si="60"/>
        <v>2.5999999999999998E-4</v>
      </c>
      <c r="P230" s="14"/>
      <c r="Q230" s="217">
        <f t="shared" si="28"/>
        <v>-2809</v>
      </c>
    </row>
    <row r="231" spans="1:17" s="148" customFormat="1" x14ac:dyDescent="0.25">
      <c r="A231" s="252" t="s">
        <v>391</v>
      </c>
      <c r="B231" s="252"/>
      <c r="C231" s="252"/>
      <c r="D231" s="252"/>
      <c r="E231" s="252"/>
      <c r="F231" s="252"/>
      <c r="G231" s="252"/>
      <c r="H231" s="149"/>
      <c r="I231" s="150"/>
      <c r="J231" s="151"/>
      <c r="K231" s="120">
        <f>+K230</f>
        <v>1804137</v>
      </c>
      <c r="L231" s="120">
        <f t="shared" ref="L231:O231" si="73">+L230</f>
        <v>0</v>
      </c>
      <c r="M231" s="121">
        <f t="shared" si="73"/>
        <v>0</v>
      </c>
      <c r="N231" s="152">
        <f t="shared" si="73"/>
        <v>1804137</v>
      </c>
      <c r="O231" s="153">
        <f t="shared" si="73"/>
        <v>2.5999999999999998E-4</v>
      </c>
      <c r="P231" s="15"/>
      <c r="Q231" s="217"/>
    </row>
    <row r="232" spans="1:17" s="148" customFormat="1" x14ac:dyDescent="0.25">
      <c r="A232" s="154"/>
      <c r="B232" s="155"/>
      <c r="C232" s="156"/>
      <c r="D232" s="156"/>
      <c r="E232" s="157"/>
      <c r="F232" s="156"/>
      <c r="G232" s="156"/>
      <c r="H232" s="158"/>
      <c r="I232" s="159"/>
      <c r="J232" s="160"/>
      <c r="K232" s="161"/>
      <c r="L232" s="162"/>
      <c r="M232" s="163"/>
      <c r="N232" s="164"/>
      <c r="O232" s="20"/>
      <c r="P232" s="165"/>
      <c r="Q232" s="218"/>
    </row>
    <row r="233" spans="1:17" s="148" customFormat="1" ht="30" x14ac:dyDescent="0.25">
      <c r="A233" s="98" t="s">
        <v>133</v>
      </c>
      <c r="B233" s="139">
        <v>79937577</v>
      </c>
      <c r="C233" s="140" t="s">
        <v>241</v>
      </c>
      <c r="D233" s="141" t="s">
        <v>359</v>
      </c>
      <c r="E233" s="142" t="s">
        <v>352</v>
      </c>
      <c r="F233" s="141" t="s">
        <v>429</v>
      </c>
      <c r="G233" s="143">
        <v>0</v>
      </c>
      <c r="H233" s="144">
        <v>41913</v>
      </c>
      <c r="I233" s="145">
        <f>+H233</f>
        <v>41913</v>
      </c>
      <c r="J233" s="146">
        <v>117.68</v>
      </c>
      <c r="K233" s="3">
        <v>140000000</v>
      </c>
      <c r="L233" s="116">
        <v>0</v>
      </c>
      <c r="M233" s="147">
        <f>L233*$M$3/J233</f>
        <v>0</v>
      </c>
      <c r="N233" s="6">
        <f>K233</f>
        <v>140000000</v>
      </c>
      <c r="O233" s="18">
        <f t="shared" si="60"/>
        <v>2.0330000000000001E-2</v>
      </c>
      <c r="P233" s="14"/>
      <c r="Q233" s="217">
        <f t="shared" si="28"/>
        <v>0</v>
      </c>
    </row>
    <row r="234" spans="1:17" s="148" customFormat="1" ht="30" x14ac:dyDescent="0.25">
      <c r="A234" s="98" t="s">
        <v>133</v>
      </c>
      <c r="B234" s="139">
        <v>79937577</v>
      </c>
      <c r="C234" s="140" t="s">
        <v>241</v>
      </c>
      <c r="D234" s="141" t="s">
        <v>359</v>
      </c>
      <c r="E234" s="142" t="s">
        <v>352</v>
      </c>
      <c r="F234" s="141" t="s">
        <v>429</v>
      </c>
      <c r="G234" s="143">
        <v>0</v>
      </c>
      <c r="H234" s="144">
        <v>41913</v>
      </c>
      <c r="I234" s="145">
        <f>+H234</f>
        <v>41913</v>
      </c>
      <c r="J234" s="146">
        <v>117.68</v>
      </c>
      <c r="K234" s="3">
        <v>60956000</v>
      </c>
      <c r="L234" s="116">
        <v>0</v>
      </c>
      <c r="M234" s="147">
        <f>L234*$M$3/J234</f>
        <v>0</v>
      </c>
      <c r="N234" s="6">
        <f>K234</f>
        <v>60956000</v>
      </c>
      <c r="O234" s="18">
        <f t="shared" si="60"/>
        <v>8.8500000000000002E-3</v>
      </c>
      <c r="P234" s="14"/>
      <c r="Q234" s="217">
        <f t="shared" si="28"/>
        <v>0</v>
      </c>
    </row>
    <row r="235" spans="1:17" s="148" customFormat="1" x14ac:dyDescent="0.25">
      <c r="A235" s="252" t="s">
        <v>391</v>
      </c>
      <c r="B235" s="252"/>
      <c r="C235" s="252"/>
      <c r="D235" s="252"/>
      <c r="E235" s="252"/>
      <c r="F235" s="252"/>
      <c r="G235" s="252"/>
      <c r="H235" s="149"/>
      <c r="I235" s="150"/>
      <c r="J235" s="151"/>
      <c r="K235" s="120">
        <f>SUM(K233:K234)</f>
        <v>200956000</v>
      </c>
      <c r="L235" s="120">
        <f t="shared" ref="L235:O235" si="74">SUM(L233:L234)</f>
        <v>0</v>
      </c>
      <c r="M235" s="121">
        <f t="shared" si="74"/>
        <v>0</v>
      </c>
      <c r="N235" s="152">
        <f t="shared" si="74"/>
        <v>200956000</v>
      </c>
      <c r="O235" s="153">
        <f t="shared" si="74"/>
        <v>2.9180000000000001E-2</v>
      </c>
      <c r="P235" s="15"/>
      <c r="Q235" s="217"/>
    </row>
    <row r="236" spans="1:17" s="148" customFormat="1" x14ac:dyDescent="0.25">
      <c r="A236" s="154"/>
      <c r="B236" s="155"/>
      <c r="C236" s="156"/>
      <c r="D236" s="156"/>
      <c r="E236" s="157"/>
      <c r="F236" s="156"/>
      <c r="G236" s="156"/>
      <c r="H236" s="158"/>
      <c r="I236" s="159"/>
      <c r="J236" s="160"/>
      <c r="K236" s="161"/>
      <c r="L236" s="162"/>
      <c r="M236" s="163"/>
      <c r="N236" s="164"/>
      <c r="O236" s="20"/>
      <c r="P236" s="165"/>
      <c r="Q236" s="218"/>
    </row>
    <row r="237" spans="1:17" s="148" customFormat="1" ht="45" x14ac:dyDescent="0.25">
      <c r="A237" s="98" t="s">
        <v>134</v>
      </c>
      <c r="B237" s="139">
        <v>830008524</v>
      </c>
      <c r="C237" s="140" t="s">
        <v>242</v>
      </c>
      <c r="D237" s="141" t="s">
        <v>359</v>
      </c>
      <c r="E237" s="142" t="s">
        <v>352</v>
      </c>
      <c r="F237" s="141" t="s">
        <v>441</v>
      </c>
      <c r="G237" s="143">
        <v>4395</v>
      </c>
      <c r="H237" s="144">
        <v>41381</v>
      </c>
      <c r="I237" s="145">
        <f>+H237+31</f>
        <v>41412</v>
      </c>
      <c r="J237" s="146">
        <v>113.48</v>
      </c>
      <c r="K237" s="3">
        <v>9397411</v>
      </c>
      <c r="L237" s="116">
        <f t="shared" ref="L237:L300" si="75">+K237</f>
        <v>9397411</v>
      </c>
      <c r="M237" s="147">
        <f>L237*$M$3/J237</f>
        <v>9745217.892844554</v>
      </c>
      <c r="N237" s="6">
        <f>M237</f>
        <v>9745217.892844554</v>
      </c>
      <c r="O237" s="18">
        <f t="shared" si="60"/>
        <v>1.42E-3</v>
      </c>
      <c r="P237" s="14"/>
      <c r="Q237" s="217">
        <f t="shared" ref="Q237:Q300" si="76">+G237*-1</f>
        <v>-4395</v>
      </c>
    </row>
    <row r="238" spans="1:17" s="148" customFormat="1" ht="45" x14ac:dyDescent="0.25">
      <c r="A238" s="98" t="s">
        <v>134</v>
      </c>
      <c r="B238" s="139">
        <v>830008524</v>
      </c>
      <c r="C238" s="140" t="s">
        <v>242</v>
      </c>
      <c r="D238" s="141" t="s">
        <v>359</v>
      </c>
      <c r="E238" s="142" t="s">
        <v>352</v>
      </c>
      <c r="F238" s="141" t="s">
        <v>441</v>
      </c>
      <c r="G238" s="143">
        <v>1716</v>
      </c>
      <c r="H238" s="144">
        <v>41387</v>
      </c>
      <c r="I238" s="145">
        <f t="shared" ref="I238:I301" si="77">+H238+31</f>
        <v>41418</v>
      </c>
      <c r="J238" s="146">
        <v>113.48</v>
      </c>
      <c r="K238" s="3">
        <v>2171703</v>
      </c>
      <c r="L238" s="116">
        <f t="shared" si="75"/>
        <v>2171703</v>
      </c>
      <c r="M238" s="147">
        <f t="shared" ref="M238:M301" si="78">L238*$M$3/J238</f>
        <v>2252079.741275996</v>
      </c>
      <c r="N238" s="6">
        <f t="shared" ref="N238:N301" si="79">M238</f>
        <v>2252079.741275996</v>
      </c>
      <c r="O238" s="18">
        <f t="shared" si="60"/>
        <v>3.3E-4</v>
      </c>
      <c r="P238" s="14"/>
      <c r="Q238" s="217">
        <f t="shared" si="76"/>
        <v>-1716</v>
      </c>
    </row>
    <row r="239" spans="1:17" s="148" customFormat="1" ht="45" x14ac:dyDescent="0.25">
      <c r="A239" s="98" t="s">
        <v>134</v>
      </c>
      <c r="B239" s="139">
        <v>830008524</v>
      </c>
      <c r="C239" s="140" t="s">
        <v>242</v>
      </c>
      <c r="D239" s="141" t="s">
        <v>359</v>
      </c>
      <c r="E239" s="142" t="s">
        <v>352</v>
      </c>
      <c r="F239" s="141" t="s">
        <v>441</v>
      </c>
      <c r="G239" s="143">
        <v>5108</v>
      </c>
      <c r="H239" s="144">
        <v>41388</v>
      </c>
      <c r="I239" s="145">
        <f t="shared" si="77"/>
        <v>41419</v>
      </c>
      <c r="J239" s="146">
        <v>113.48</v>
      </c>
      <c r="K239" s="3">
        <v>1928482</v>
      </c>
      <c r="L239" s="116">
        <f t="shared" si="75"/>
        <v>1928482</v>
      </c>
      <c r="M239" s="147">
        <f t="shared" si="78"/>
        <v>1999856.9065914699</v>
      </c>
      <c r="N239" s="6">
        <f t="shared" si="79"/>
        <v>1999856.9065914699</v>
      </c>
      <c r="O239" s="18">
        <f t="shared" si="60"/>
        <v>2.9E-4</v>
      </c>
      <c r="P239" s="14"/>
      <c r="Q239" s="217">
        <f t="shared" si="76"/>
        <v>-5108</v>
      </c>
    </row>
    <row r="240" spans="1:17" s="148" customFormat="1" ht="45" x14ac:dyDescent="0.25">
      <c r="A240" s="98" t="s">
        <v>134</v>
      </c>
      <c r="B240" s="139">
        <v>830008524</v>
      </c>
      <c r="C240" s="140" t="s">
        <v>242</v>
      </c>
      <c r="D240" s="141" t="s">
        <v>359</v>
      </c>
      <c r="E240" s="142" t="s">
        <v>352</v>
      </c>
      <c r="F240" s="141" t="s">
        <v>441</v>
      </c>
      <c r="G240" s="143">
        <v>5127</v>
      </c>
      <c r="H240" s="144">
        <v>41388</v>
      </c>
      <c r="I240" s="145">
        <f t="shared" si="77"/>
        <v>41419</v>
      </c>
      <c r="J240" s="146">
        <v>113.48</v>
      </c>
      <c r="K240" s="3">
        <v>1491955</v>
      </c>
      <c r="L240" s="116">
        <f t="shared" si="75"/>
        <v>1491955</v>
      </c>
      <c r="M240" s="147">
        <f t="shared" si="78"/>
        <v>1547173.6376454001</v>
      </c>
      <c r="N240" s="6">
        <f t="shared" si="79"/>
        <v>1547173.6376454001</v>
      </c>
      <c r="O240" s="18">
        <f t="shared" si="60"/>
        <v>2.2000000000000001E-4</v>
      </c>
      <c r="P240" s="14"/>
      <c r="Q240" s="217">
        <f t="shared" si="76"/>
        <v>-5127</v>
      </c>
    </row>
    <row r="241" spans="1:17" s="148" customFormat="1" ht="45" x14ac:dyDescent="0.25">
      <c r="A241" s="98" t="s">
        <v>134</v>
      </c>
      <c r="B241" s="139">
        <v>830008524</v>
      </c>
      <c r="C241" s="140" t="s">
        <v>242</v>
      </c>
      <c r="D241" s="141" t="s">
        <v>359</v>
      </c>
      <c r="E241" s="142" t="s">
        <v>352</v>
      </c>
      <c r="F241" s="141" t="s">
        <v>441</v>
      </c>
      <c r="G241" s="143">
        <v>1804</v>
      </c>
      <c r="H241" s="144">
        <v>41398</v>
      </c>
      <c r="I241" s="145">
        <f t="shared" si="77"/>
        <v>41429</v>
      </c>
      <c r="J241" s="146">
        <v>113.75</v>
      </c>
      <c r="K241" s="3">
        <v>929000</v>
      </c>
      <c r="L241" s="116">
        <f t="shared" si="75"/>
        <v>929000</v>
      </c>
      <c r="M241" s="147">
        <f t="shared" si="78"/>
        <v>961096.43956043955</v>
      </c>
      <c r="N241" s="6">
        <f t="shared" si="79"/>
        <v>961096.43956043955</v>
      </c>
      <c r="O241" s="18">
        <f t="shared" si="60"/>
        <v>1.3999999999999999E-4</v>
      </c>
      <c r="P241" s="14"/>
      <c r="Q241" s="217">
        <f t="shared" si="76"/>
        <v>-1804</v>
      </c>
    </row>
    <row r="242" spans="1:17" s="148" customFormat="1" ht="45" x14ac:dyDescent="0.25">
      <c r="A242" s="98" t="s">
        <v>134</v>
      </c>
      <c r="B242" s="139">
        <v>830008524</v>
      </c>
      <c r="C242" s="140" t="s">
        <v>242</v>
      </c>
      <c r="D242" s="141" t="s">
        <v>359</v>
      </c>
      <c r="E242" s="142" t="s">
        <v>352</v>
      </c>
      <c r="F242" s="141" t="s">
        <v>441</v>
      </c>
      <c r="G242" s="143">
        <v>5536</v>
      </c>
      <c r="H242" s="144">
        <v>41401</v>
      </c>
      <c r="I242" s="145">
        <f t="shared" si="77"/>
        <v>41432</v>
      </c>
      <c r="J242" s="146">
        <v>113.75</v>
      </c>
      <c r="K242" s="3">
        <v>2115783</v>
      </c>
      <c r="L242" s="116">
        <f t="shared" si="75"/>
        <v>2115783</v>
      </c>
      <c r="M242" s="147">
        <f t="shared" si="78"/>
        <v>2188882.1401318684</v>
      </c>
      <c r="N242" s="6">
        <f t="shared" si="79"/>
        <v>2188882.1401318684</v>
      </c>
      <c r="O242" s="18">
        <f t="shared" si="60"/>
        <v>3.2000000000000003E-4</v>
      </c>
      <c r="P242" s="14"/>
      <c r="Q242" s="217">
        <f t="shared" si="76"/>
        <v>-5536</v>
      </c>
    </row>
    <row r="243" spans="1:17" s="148" customFormat="1" ht="45" x14ac:dyDescent="0.25">
      <c r="A243" s="98" t="s">
        <v>134</v>
      </c>
      <c r="B243" s="139">
        <v>830008524</v>
      </c>
      <c r="C243" s="140" t="s">
        <v>242</v>
      </c>
      <c r="D243" s="141" t="s">
        <v>359</v>
      </c>
      <c r="E243" s="142" t="s">
        <v>352</v>
      </c>
      <c r="F243" s="141" t="s">
        <v>441</v>
      </c>
      <c r="G243" s="143">
        <v>1970</v>
      </c>
      <c r="H243" s="144">
        <v>41403</v>
      </c>
      <c r="I243" s="145">
        <f t="shared" si="77"/>
        <v>41434</v>
      </c>
      <c r="J243" s="146">
        <v>113.75</v>
      </c>
      <c r="K243" s="3">
        <v>2040729</v>
      </c>
      <c r="L243" s="116">
        <f t="shared" si="75"/>
        <v>2040729</v>
      </c>
      <c r="M243" s="147">
        <f t="shared" si="78"/>
        <v>2111235.0656703301</v>
      </c>
      <c r="N243" s="6">
        <f t="shared" si="79"/>
        <v>2111235.0656703301</v>
      </c>
      <c r="O243" s="18">
        <f t="shared" si="60"/>
        <v>3.1E-4</v>
      </c>
      <c r="P243" s="14"/>
      <c r="Q243" s="217">
        <f t="shared" si="76"/>
        <v>-1970</v>
      </c>
    </row>
    <row r="244" spans="1:17" s="148" customFormat="1" ht="45" x14ac:dyDescent="0.25">
      <c r="A244" s="98" t="s">
        <v>134</v>
      </c>
      <c r="B244" s="139">
        <v>830008524</v>
      </c>
      <c r="C244" s="140" t="s">
        <v>242</v>
      </c>
      <c r="D244" s="141" t="s">
        <v>359</v>
      </c>
      <c r="E244" s="142" t="s">
        <v>352</v>
      </c>
      <c r="F244" s="141" t="s">
        <v>441</v>
      </c>
      <c r="G244" s="143">
        <v>1971</v>
      </c>
      <c r="H244" s="144">
        <v>41403</v>
      </c>
      <c r="I244" s="145">
        <f t="shared" si="77"/>
        <v>41434</v>
      </c>
      <c r="J244" s="146">
        <v>113.75</v>
      </c>
      <c r="K244" s="3">
        <v>1984534</v>
      </c>
      <c r="L244" s="116">
        <f t="shared" si="75"/>
        <v>1984534</v>
      </c>
      <c r="M244" s="147">
        <f t="shared" si="78"/>
        <v>2053098.5592967034</v>
      </c>
      <c r="N244" s="6">
        <f t="shared" si="79"/>
        <v>2053098.5592967034</v>
      </c>
      <c r="O244" s="18">
        <f t="shared" si="60"/>
        <v>2.9999999999999997E-4</v>
      </c>
      <c r="P244" s="14"/>
      <c r="Q244" s="217">
        <f t="shared" si="76"/>
        <v>-1971</v>
      </c>
    </row>
    <row r="245" spans="1:17" s="148" customFormat="1" ht="45" x14ac:dyDescent="0.25">
      <c r="A245" s="98" t="s">
        <v>134</v>
      </c>
      <c r="B245" s="139">
        <v>830008524</v>
      </c>
      <c r="C245" s="140" t="s">
        <v>242</v>
      </c>
      <c r="D245" s="141" t="s">
        <v>359</v>
      </c>
      <c r="E245" s="142" t="s">
        <v>352</v>
      </c>
      <c r="F245" s="141" t="s">
        <v>441</v>
      </c>
      <c r="G245" s="143">
        <v>5862</v>
      </c>
      <c r="H245" s="144">
        <v>41403</v>
      </c>
      <c r="I245" s="145">
        <f t="shared" si="77"/>
        <v>41434</v>
      </c>
      <c r="J245" s="146">
        <v>113.75</v>
      </c>
      <c r="K245" s="3">
        <v>1823236</v>
      </c>
      <c r="L245" s="116">
        <f t="shared" si="75"/>
        <v>1823236</v>
      </c>
      <c r="M245" s="147">
        <f t="shared" si="78"/>
        <v>1886227.8020219782</v>
      </c>
      <c r="N245" s="6">
        <f t="shared" si="79"/>
        <v>1886227.8020219782</v>
      </c>
      <c r="O245" s="18">
        <f t="shared" si="60"/>
        <v>2.7E-4</v>
      </c>
      <c r="P245" s="14"/>
      <c r="Q245" s="217">
        <f t="shared" si="76"/>
        <v>-5862</v>
      </c>
    </row>
    <row r="246" spans="1:17" s="148" customFormat="1" ht="45" x14ac:dyDescent="0.25">
      <c r="A246" s="98" t="s">
        <v>134</v>
      </c>
      <c r="B246" s="139">
        <v>830008524</v>
      </c>
      <c r="C246" s="140" t="s">
        <v>242</v>
      </c>
      <c r="D246" s="141" t="s">
        <v>359</v>
      </c>
      <c r="E246" s="142" t="s">
        <v>352</v>
      </c>
      <c r="F246" s="141" t="s">
        <v>441</v>
      </c>
      <c r="G246" s="143">
        <v>1959</v>
      </c>
      <c r="H246" s="144">
        <v>41404</v>
      </c>
      <c r="I246" s="145">
        <f t="shared" si="77"/>
        <v>41435</v>
      </c>
      <c r="J246" s="146">
        <v>113.75</v>
      </c>
      <c r="K246" s="3">
        <v>880000</v>
      </c>
      <c r="L246" s="116">
        <f t="shared" si="75"/>
        <v>880000</v>
      </c>
      <c r="M246" s="147">
        <f t="shared" si="78"/>
        <v>910403.51648351643</v>
      </c>
      <c r="N246" s="6">
        <f t="shared" si="79"/>
        <v>910403.51648351643</v>
      </c>
      <c r="O246" s="18">
        <f t="shared" si="60"/>
        <v>1.2999999999999999E-4</v>
      </c>
      <c r="P246" s="14"/>
      <c r="Q246" s="217">
        <f t="shared" si="76"/>
        <v>-1959</v>
      </c>
    </row>
    <row r="247" spans="1:17" s="148" customFormat="1" ht="45" x14ac:dyDescent="0.25">
      <c r="A247" s="98" t="s">
        <v>134</v>
      </c>
      <c r="B247" s="139">
        <v>830008524</v>
      </c>
      <c r="C247" s="140" t="s">
        <v>242</v>
      </c>
      <c r="D247" s="141" t="s">
        <v>359</v>
      </c>
      <c r="E247" s="142" t="s">
        <v>352</v>
      </c>
      <c r="F247" s="141" t="s">
        <v>441</v>
      </c>
      <c r="G247" s="143">
        <v>1996</v>
      </c>
      <c r="H247" s="144">
        <v>41404</v>
      </c>
      <c r="I247" s="145">
        <f t="shared" si="77"/>
        <v>41435</v>
      </c>
      <c r="J247" s="146">
        <v>113.75</v>
      </c>
      <c r="K247" s="3">
        <v>923000</v>
      </c>
      <c r="L247" s="116">
        <f t="shared" si="75"/>
        <v>923000</v>
      </c>
      <c r="M247" s="147">
        <f t="shared" si="78"/>
        <v>954889.14285714284</v>
      </c>
      <c r="N247" s="6">
        <f t="shared" si="79"/>
        <v>954889.14285714284</v>
      </c>
      <c r="O247" s="18">
        <f t="shared" si="60"/>
        <v>1.3999999999999999E-4</v>
      </c>
      <c r="P247" s="14"/>
      <c r="Q247" s="217">
        <f t="shared" si="76"/>
        <v>-1996</v>
      </c>
    </row>
    <row r="248" spans="1:17" s="148" customFormat="1" ht="45" x14ac:dyDescent="0.25">
      <c r="A248" s="98" t="s">
        <v>134</v>
      </c>
      <c r="B248" s="139">
        <v>830008524</v>
      </c>
      <c r="C248" s="140" t="s">
        <v>242</v>
      </c>
      <c r="D248" s="141" t="s">
        <v>359</v>
      </c>
      <c r="E248" s="142" t="s">
        <v>352</v>
      </c>
      <c r="F248" s="141" t="s">
        <v>441</v>
      </c>
      <c r="G248" s="143">
        <v>2059</v>
      </c>
      <c r="H248" s="144">
        <v>41408</v>
      </c>
      <c r="I248" s="145">
        <f t="shared" si="77"/>
        <v>41439</v>
      </c>
      <c r="J248" s="146">
        <v>113.75</v>
      </c>
      <c r="K248" s="3">
        <v>2220000</v>
      </c>
      <c r="L248" s="116">
        <f t="shared" si="75"/>
        <v>2220000</v>
      </c>
      <c r="M248" s="147">
        <f t="shared" si="78"/>
        <v>2296699.7802197803</v>
      </c>
      <c r="N248" s="6">
        <f t="shared" si="79"/>
        <v>2296699.7802197803</v>
      </c>
      <c r="O248" s="18">
        <f t="shared" si="60"/>
        <v>3.3E-4</v>
      </c>
      <c r="P248" s="14"/>
      <c r="Q248" s="217">
        <f t="shared" si="76"/>
        <v>-2059</v>
      </c>
    </row>
    <row r="249" spans="1:17" s="148" customFormat="1" ht="45" x14ac:dyDescent="0.25">
      <c r="A249" s="98" t="s">
        <v>134</v>
      </c>
      <c r="B249" s="139">
        <v>830008524</v>
      </c>
      <c r="C249" s="140" t="s">
        <v>242</v>
      </c>
      <c r="D249" s="141" t="s">
        <v>359</v>
      </c>
      <c r="E249" s="142" t="s">
        <v>352</v>
      </c>
      <c r="F249" s="141" t="s">
        <v>441</v>
      </c>
      <c r="G249" s="143">
        <v>2094</v>
      </c>
      <c r="H249" s="144">
        <v>41409</v>
      </c>
      <c r="I249" s="145">
        <f t="shared" si="77"/>
        <v>41440</v>
      </c>
      <c r="J249" s="146">
        <v>113.75</v>
      </c>
      <c r="K249" s="3">
        <v>874000</v>
      </c>
      <c r="L249" s="116">
        <f t="shared" si="75"/>
        <v>874000</v>
      </c>
      <c r="M249" s="147">
        <f t="shared" si="78"/>
        <v>904196.21978021984</v>
      </c>
      <c r="N249" s="6">
        <f t="shared" si="79"/>
        <v>904196.21978021984</v>
      </c>
      <c r="O249" s="18">
        <f t="shared" si="60"/>
        <v>1.2999999999999999E-4</v>
      </c>
      <c r="P249" s="14"/>
      <c r="Q249" s="217">
        <f t="shared" si="76"/>
        <v>-2094</v>
      </c>
    </row>
    <row r="250" spans="1:17" s="148" customFormat="1" ht="45" x14ac:dyDescent="0.25">
      <c r="A250" s="98" t="s">
        <v>134</v>
      </c>
      <c r="B250" s="139">
        <v>830008524</v>
      </c>
      <c r="C250" s="140" t="s">
        <v>242</v>
      </c>
      <c r="D250" s="141" t="s">
        <v>359</v>
      </c>
      <c r="E250" s="142" t="s">
        <v>352</v>
      </c>
      <c r="F250" s="141" t="s">
        <v>441</v>
      </c>
      <c r="G250" s="143">
        <v>6170</v>
      </c>
      <c r="H250" s="144">
        <v>41409</v>
      </c>
      <c r="I250" s="145">
        <f t="shared" si="77"/>
        <v>41440</v>
      </c>
      <c r="J250" s="146">
        <v>113.75</v>
      </c>
      <c r="K250" s="3">
        <v>882648</v>
      </c>
      <c r="L250" s="116">
        <f t="shared" si="75"/>
        <v>882648</v>
      </c>
      <c r="M250" s="147">
        <f t="shared" si="78"/>
        <v>913143.00342857139</v>
      </c>
      <c r="N250" s="6">
        <f t="shared" si="79"/>
        <v>913143.00342857139</v>
      </c>
      <c r="O250" s="18">
        <f t="shared" si="60"/>
        <v>1.2999999999999999E-4</v>
      </c>
      <c r="P250" s="14"/>
      <c r="Q250" s="217">
        <f t="shared" si="76"/>
        <v>-6170</v>
      </c>
    </row>
    <row r="251" spans="1:17" s="148" customFormat="1" ht="45" x14ac:dyDescent="0.25">
      <c r="A251" s="98" t="s">
        <v>134</v>
      </c>
      <c r="B251" s="139">
        <v>830008524</v>
      </c>
      <c r="C251" s="140" t="s">
        <v>242</v>
      </c>
      <c r="D251" s="141" t="s">
        <v>359</v>
      </c>
      <c r="E251" s="142" t="s">
        <v>352</v>
      </c>
      <c r="F251" s="141" t="s">
        <v>441</v>
      </c>
      <c r="G251" s="143">
        <v>2138</v>
      </c>
      <c r="H251" s="144">
        <v>41411</v>
      </c>
      <c r="I251" s="145">
        <f t="shared" si="77"/>
        <v>41442</v>
      </c>
      <c r="J251" s="146">
        <v>113.75</v>
      </c>
      <c r="K251" s="3">
        <v>1520514</v>
      </c>
      <c r="L251" s="116">
        <f t="shared" si="75"/>
        <v>1520514</v>
      </c>
      <c r="M251" s="147">
        <f t="shared" si="78"/>
        <v>1573046.9232527474</v>
      </c>
      <c r="N251" s="6">
        <f t="shared" si="79"/>
        <v>1573046.9232527474</v>
      </c>
      <c r="O251" s="18">
        <f t="shared" si="60"/>
        <v>2.3000000000000001E-4</v>
      </c>
      <c r="P251" s="14"/>
      <c r="Q251" s="217">
        <f t="shared" si="76"/>
        <v>-2138</v>
      </c>
    </row>
    <row r="252" spans="1:17" s="148" customFormat="1" ht="45" x14ac:dyDescent="0.25">
      <c r="A252" s="98" t="s">
        <v>134</v>
      </c>
      <c r="B252" s="139">
        <v>830008524</v>
      </c>
      <c r="C252" s="140" t="s">
        <v>242</v>
      </c>
      <c r="D252" s="141" t="s">
        <v>359</v>
      </c>
      <c r="E252" s="142" t="s">
        <v>352</v>
      </c>
      <c r="F252" s="141" t="s">
        <v>441</v>
      </c>
      <c r="G252" s="143">
        <v>6601</v>
      </c>
      <c r="H252" s="144">
        <v>41412</v>
      </c>
      <c r="I252" s="145">
        <f t="shared" si="77"/>
        <v>41443</v>
      </c>
      <c r="J252" s="146">
        <v>113.75</v>
      </c>
      <c r="K252" s="3">
        <v>2904151</v>
      </c>
      <c r="L252" s="116">
        <f t="shared" si="75"/>
        <v>2904151</v>
      </c>
      <c r="M252" s="147">
        <f t="shared" si="78"/>
        <v>3004487.8213626374</v>
      </c>
      <c r="N252" s="6">
        <f t="shared" si="79"/>
        <v>3004487.8213626374</v>
      </c>
      <c r="O252" s="18">
        <f t="shared" si="60"/>
        <v>4.4000000000000002E-4</v>
      </c>
      <c r="P252" s="14"/>
      <c r="Q252" s="217">
        <f t="shared" si="76"/>
        <v>-6601</v>
      </c>
    </row>
    <row r="253" spans="1:17" s="148" customFormat="1" ht="45" x14ac:dyDescent="0.25">
      <c r="A253" s="98" t="s">
        <v>134</v>
      </c>
      <c r="B253" s="139">
        <v>830008524</v>
      </c>
      <c r="C253" s="140" t="s">
        <v>242</v>
      </c>
      <c r="D253" s="141" t="s">
        <v>359</v>
      </c>
      <c r="E253" s="142" t="s">
        <v>352</v>
      </c>
      <c r="F253" s="141" t="s">
        <v>441</v>
      </c>
      <c r="G253" s="143">
        <v>6602</v>
      </c>
      <c r="H253" s="144">
        <v>41412</v>
      </c>
      <c r="I253" s="145">
        <f t="shared" si="77"/>
        <v>41443</v>
      </c>
      <c r="J253" s="146">
        <v>113.75</v>
      </c>
      <c r="K253" s="3">
        <v>1804757</v>
      </c>
      <c r="L253" s="116">
        <f t="shared" si="75"/>
        <v>1804757</v>
      </c>
      <c r="M253" s="147">
        <f t="shared" si="78"/>
        <v>1867110.3627252749</v>
      </c>
      <c r="N253" s="6">
        <f t="shared" si="79"/>
        <v>1867110.3627252749</v>
      </c>
      <c r="O253" s="18">
        <f t="shared" si="60"/>
        <v>2.7E-4</v>
      </c>
      <c r="P253" s="14"/>
      <c r="Q253" s="217">
        <f t="shared" si="76"/>
        <v>-6602</v>
      </c>
    </row>
    <row r="254" spans="1:17" s="148" customFormat="1" ht="45" x14ac:dyDescent="0.25">
      <c r="A254" s="98" t="s">
        <v>134</v>
      </c>
      <c r="B254" s="139">
        <v>830008524</v>
      </c>
      <c r="C254" s="140" t="s">
        <v>242</v>
      </c>
      <c r="D254" s="141" t="s">
        <v>359</v>
      </c>
      <c r="E254" s="142" t="s">
        <v>352</v>
      </c>
      <c r="F254" s="141" t="s">
        <v>441</v>
      </c>
      <c r="G254" s="143">
        <v>6603</v>
      </c>
      <c r="H254" s="144">
        <v>41412</v>
      </c>
      <c r="I254" s="145">
        <f t="shared" si="77"/>
        <v>41443</v>
      </c>
      <c r="J254" s="146">
        <v>113.75</v>
      </c>
      <c r="K254" s="3">
        <v>1744530</v>
      </c>
      <c r="L254" s="116">
        <f t="shared" si="75"/>
        <v>1744530</v>
      </c>
      <c r="M254" s="147">
        <f t="shared" si="78"/>
        <v>1804802.5529670331</v>
      </c>
      <c r="N254" s="6">
        <f t="shared" si="79"/>
        <v>1804802.5529670331</v>
      </c>
      <c r="O254" s="18">
        <f t="shared" si="60"/>
        <v>2.5999999999999998E-4</v>
      </c>
      <c r="P254" s="14"/>
      <c r="Q254" s="217">
        <f t="shared" si="76"/>
        <v>-6603</v>
      </c>
    </row>
    <row r="255" spans="1:17" s="148" customFormat="1" ht="45" x14ac:dyDescent="0.25">
      <c r="A255" s="98" t="s">
        <v>134</v>
      </c>
      <c r="B255" s="139">
        <v>830008524</v>
      </c>
      <c r="C255" s="140" t="s">
        <v>242</v>
      </c>
      <c r="D255" s="141" t="s">
        <v>359</v>
      </c>
      <c r="E255" s="142" t="s">
        <v>352</v>
      </c>
      <c r="F255" s="141" t="s">
        <v>441</v>
      </c>
      <c r="G255" s="143">
        <v>2184</v>
      </c>
      <c r="H255" s="144">
        <v>41414</v>
      </c>
      <c r="I255" s="145">
        <f t="shared" si="77"/>
        <v>41445</v>
      </c>
      <c r="J255" s="146">
        <v>113.75</v>
      </c>
      <c r="K255" s="3">
        <v>932657</v>
      </c>
      <c r="L255" s="116">
        <f t="shared" si="75"/>
        <v>932657</v>
      </c>
      <c r="M255" s="147">
        <f t="shared" si="78"/>
        <v>964879.78690109891</v>
      </c>
      <c r="N255" s="6">
        <f t="shared" si="79"/>
        <v>964879.78690109891</v>
      </c>
      <c r="O255" s="18">
        <f t="shared" si="60"/>
        <v>1.3999999999999999E-4</v>
      </c>
      <c r="P255" s="14"/>
      <c r="Q255" s="217">
        <f t="shared" si="76"/>
        <v>-2184</v>
      </c>
    </row>
    <row r="256" spans="1:17" s="148" customFormat="1" ht="45" x14ac:dyDescent="0.25">
      <c r="A256" s="98" t="s">
        <v>134</v>
      </c>
      <c r="B256" s="139">
        <v>830008524</v>
      </c>
      <c r="C256" s="140" t="s">
        <v>242</v>
      </c>
      <c r="D256" s="141" t="s">
        <v>359</v>
      </c>
      <c r="E256" s="142" t="s">
        <v>352</v>
      </c>
      <c r="F256" s="141" t="s">
        <v>441</v>
      </c>
      <c r="G256" s="143">
        <v>7049</v>
      </c>
      <c r="H256" s="144">
        <v>41416</v>
      </c>
      <c r="I256" s="145">
        <f t="shared" si="77"/>
        <v>41447</v>
      </c>
      <c r="J256" s="146">
        <v>113.75</v>
      </c>
      <c r="K256" s="3">
        <v>1322665</v>
      </c>
      <c r="L256" s="116">
        <f t="shared" si="75"/>
        <v>1322665</v>
      </c>
      <c r="M256" s="147">
        <f t="shared" si="78"/>
        <v>1368362.3490109891</v>
      </c>
      <c r="N256" s="6">
        <f t="shared" si="79"/>
        <v>1368362.3490109891</v>
      </c>
      <c r="O256" s="18">
        <f t="shared" si="60"/>
        <v>2.0000000000000001E-4</v>
      </c>
      <c r="P256" s="14"/>
      <c r="Q256" s="217">
        <f t="shared" si="76"/>
        <v>-7049</v>
      </c>
    </row>
    <row r="257" spans="1:17" s="148" customFormat="1" ht="45" x14ac:dyDescent="0.25">
      <c r="A257" s="98" t="s">
        <v>134</v>
      </c>
      <c r="B257" s="139">
        <v>830008524</v>
      </c>
      <c r="C257" s="140" t="s">
        <v>242</v>
      </c>
      <c r="D257" s="141" t="s">
        <v>359</v>
      </c>
      <c r="E257" s="142" t="s">
        <v>352</v>
      </c>
      <c r="F257" s="141" t="s">
        <v>441</v>
      </c>
      <c r="G257" s="143">
        <v>7053</v>
      </c>
      <c r="H257" s="144">
        <v>41416</v>
      </c>
      <c r="I257" s="145">
        <f t="shared" si="77"/>
        <v>41447</v>
      </c>
      <c r="J257" s="146">
        <v>113.75</v>
      </c>
      <c r="K257" s="3">
        <v>796145</v>
      </c>
      <c r="L257" s="116">
        <f t="shared" si="75"/>
        <v>796145</v>
      </c>
      <c r="M257" s="147">
        <f t="shared" si="78"/>
        <v>823651.37230769242</v>
      </c>
      <c r="N257" s="6">
        <f t="shared" si="79"/>
        <v>823651.37230769242</v>
      </c>
      <c r="O257" s="18">
        <f t="shared" si="60"/>
        <v>1.2E-4</v>
      </c>
      <c r="P257" s="14"/>
      <c r="Q257" s="217">
        <f t="shared" si="76"/>
        <v>-7053</v>
      </c>
    </row>
    <row r="258" spans="1:17" s="148" customFormat="1" ht="45" x14ac:dyDescent="0.25">
      <c r="A258" s="98" t="s">
        <v>134</v>
      </c>
      <c r="B258" s="139">
        <v>830008524</v>
      </c>
      <c r="C258" s="140" t="s">
        <v>242</v>
      </c>
      <c r="D258" s="141" t="s">
        <v>359</v>
      </c>
      <c r="E258" s="142" t="s">
        <v>352</v>
      </c>
      <c r="F258" s="141" t="s">
        <v>441</v>
      </c>
      <c r="G258" s="143">
        <v>7057</v>
      </c>
      <c r="H258" s="144">
        <v>41416</v>
      </c>
      <c r="I258" s="145">
        <f t="shared" si="77"/>
        <v>41447</v>
      </c>
      <c r="J258" s="146">
        <v>113.75</v>
      </c>
      <c r="K258" s="3">
        <v>286826</v>
      </c>
      <c r="L258" s="116">
        <f t="shared" si="75"/>
        <v>286826</v>
      </c>
      <c r="M258" s="147">
        <f t="shared" si="78"/>
        <v>296735.68070329668</v>
      </c>
      <c r="N258" s="6">
        <f t="shared" si="79"/>
        <v>296735.68070329668</v>
      </c>
      <c r="O258" s="18">
        <f t="shared" si="60"/>
        <v>4.0000000000000003E-5</v>
      </c>
      <c r="P258" s="14"/>
      <c r="Q258" s="217">
        <f t="shared" si="76"/>
        <v>-7057</v>
      </c>
    </row>
    <row r="259" spans="1:17" s="148" customFormat="1" ht="45" x14ac:dyDescent="0.25">
      <c r="A259" s="98" t="s">
        <v>134</v>
      </c>
      <c r="B259" s="139">
        <v>830008524</v>
      </c>
      <c r="C259" s="140" t="s">
        <v>242</v>
      </c>
      <c r="D259" s="141" t="s">
        <v>359</v>
      </c>
      <c r="E259" s="142" t="s">
        <v>352</v>
      </c>
      <c r="F259" s="141" t="s">
        <v>441</v>
      </c>
      <c r="G259" s="143">
        <v>7068</v>
      </c>
      <c r="H259" s="144">
        <v>41416</v>
      </c>
      <c r="I259" s="145">
        <f t="shared" si="77"/>
        <v>41447</v>
      </c>
      <c r="J259" s="146">
        <v>113.75</v>
      </c>
      <c r="K259" s="3">
        <v>185327</v>
      </c>
      <c r="L259" s="116">
        <f t="shared" si="75"/>
        <v>185327</v>
      </c>
      <c r="M259" s="147">
        <f t="shared" si="78"/>
        <v>191729.94602197802</v>
      </c>
      <c r="N259" s="6">
        <f t="shared" si="79"/>
        <v>191729.94602197802</v>
      </c>
      <c r="O259" s="18">
        <f t="shared" si="60"/>
        <v>3.0000000000000001E-5</v>
      </c>
      <c r="P259" s="14"/>
      <c r="Q259" s="217">
        <f t="shared" si="76"/>
        <v>-7068</v>
      </c>
    </row>
    <row r="260" spans="1:17" s="148" customFormat="1" ht="45" x14ac:dyDescent="0.25">
      <c r="A260" s="98" t="s">
        <v>134</v>
      </c>
      <c r="B260" s="139">
        <v>830008524</v>
      </c>
      <c r="C260" s="140" t="s">
        <v>242</v>
      </c>
      <c r="D260" s="141" t="s">
        <v>359</v>
      </c>
      <c r="E260" s="142" t="s">
        <v>352</v>
      </c>
      <c r="F260" s="141" t="s">
        <v>441</v>
      </c>
      <c r="G260" s="143">
        <v>7069</v>
      </c>
      <c r="H260" s="144">
        <v>41416</v>
      </c>
      <c r="I260" s="145">
        <f t="shared" si="77"/>
        <v>41447</v>
      </c>
      <c r="J260" s="146">
        <v>113.75</v>
      </c>
      <c r="K260" s="3">
        <v>821806</v>
      </c>
      <c r="L260" s="116">
        <f t="shared" si="75"/>
        <v>821806</v>
      </c>
      <c r="M260" s="147">
        <f t="shared" si="78"/>
        <v>850198.94575824169</v>
      </c>
      <c r="N260" s="6">
        <f t="shared" si="79"/>
        <v>850198.94575824169</v>
      </c>
      <c r="O260" s="18">
        <f t="shared" si="60"/>
        <v>1.2E-4</v>
      </c>
      <c r="P260" s="14"/>
      <c r="Q260" s="217">
        <f t="shared" si="76"/>
        <v>-7069</v>
      </c>
    </row>
    <row r="261" spans="1:17" s="148" customFormat="1" ht="45" x14ac:dyDescent="0.25">
      <c r="A261" s="98" t="s">
        <v>134</v>
      </c>
      <c r="B261" s="139">
        <v>830008524</v>
      </c>
      <c r="C261" s="140" t="s">
        <v>242</v>
      </c>
      <c r="D261" s="141" t="s">
        <v>359</v>
      </c>
      <c r="E261" s="142" t="s">
        <v>352</v>
      </c>
      <c r="F261" s="141" t="s">
        <v>441</v>
      </c>
      <c r="G261" s="143">
        <v>2265</v>
      </c>
      <c r="H261" s="144">
        <v>41417</v>
      </c>
      <c r="I261" s="145">
        <f t="shared" si="77"/>
        <v>41448</v>
      </c>
      <c r="J261" s="146">
        <v>113.75</v>
      </c>
      <c r="K261" s="3">
        <v>1507000</v>
      </c>
      <c r="L261" s="116">
        <f t="shared" si="75"/>
        <v>1507000</v>
      </c>
      <c r="M261" s="147">
        <f t="shared" si="78"/>
        <v>1559066.0219780221</v>
      </c>
      <c r="N261" s="6">
        <f t="shared" si="79"/>
        <v>1559066.0219780221</v>
      </c>
      <c r="O261" s="18">
        <f t="shared" si="60"/>
        <v>2.3000000000000001E-4</v>
      </c>
      <c r="P261" s="14"/>
      <c r="Q261" s="217">
        <f t="shared" si="76"/>
        <v>-2265</v>
      </c>
    </row>
    <row r="262" spans="1:17" s="148" customFormat="1" ht="45" x14ac:dyDescent="0.25">
      <c r="A262" s="98" t="s">
        <v>134</v>
      </c>
      <c r="B262" s="139">
        <v>830008524</v>
      </c>
      <c r="C262" s="140" t="s">
        <v>242</v>
      </c>
      <c r="D262" s="141" t="s">
        <v>359</v>
      </c>
      <c r="E262" s="142" t="s">
        <v>352</v>
      </c>
      <c r="F262" s="141" t="s">
        <v>441</v>
      </c>
      <c r="G262" s="143">
        <v>2266</v>
      </c>
      <c r="H262" s="144">
        <v>41417</v>
      </c>
      <c r="I262" s="145">
        <f t="shared" si="77"/>
        <v>41448</v>
      </c>
      <c r="J262" s="146">
        <v>113.75</v>
      </c>
      <c r="K262" s="3">
        <v>5823124</v>
      </c>
      <c r="L262" s="116">
        <f t="shared" si="75"/>
        <v>5823124</v>
      </c>
      <c r="M262" s="147">
        <f t="shared" si="78"/>
        <v>6024309.7346813194</v>
      </c>
      <c r="N262" s="6">
        <f t="shared" si="79"/>
        <v>6024309.7346813194</v>
      </c>
      <c r="O262" s="18">
        <f t="shared" si="60"/>
        <v>8.7000000000000001E-4</v>
      </c>
      <c r="P262" s="14"/>
      <c r="Q262" s="217">
        <f t="shared" si="76"/>
        <v>-2266</v>
      </c>
    </row>
    <row r="263" spans="1:17" s="148" customFormat="1" ht="45" x14ac:dyDescent="0.25">
      <c r="A263" s="98" t="s">
        <v>134</v>
      </c>
      <c r="B263" s="139">
        <v>830008524</v>
      </c>
      <c r="C263" s="140" t="s">
        <v>242</v>
      </c>
      <c r="D263" s="141" t="s">
        <v>359</v>
      </c>
      <c r="E263" s="142" t="s">
        <v>352</v>
      </c>
      <c r="F263" s="141" t="s">
        <v>441</v>
      </c>
      <c r="G263" s="143">
        <v>2271</v>
      </c>
      <c r="H263" s="144">
        <v>41417</v>
      </c>
      <c r="I263" s="145">
        <f t="shared" si="77"/>
        <v>41448</v>
      </c>
      <c r="J263" s="146">
        <v>113.75</v>
      </c>
      <c r="K263" s="3">
        <v>2744675</v>
      </c>
      <c r="L263" s="116">
        <f t="shared" si="75"/>
        <v>2744675</v>
      </c>
      <c r="M263" s="147">
        <f t="shared" si="78"/>
        <v>2839502.0131868133</v>
      </c>
      <c r="N263" s="6">
        <f t="shared" si="79"/>
        <v>2839502.0131868133</v>
      </c>
      <c r="O263" s="18">
        <f t="shared" si="60"/>
        <v>4.0999999999999999E-4</v>
      </c>
      <c r="P263" s="14"/>
      <c r="Q263" s="217">
        <f t="shared" si="76"/>
        <v>-2271</v>
      </c>
    </row>
    <row r="264" spans="1:17" s="148" customFormat="1" ht="45" x14ac:dyDescent="0.25">
      <c r="A264" s="98" t="s">
        <v>134</v>
      </c>
      <c r="B264" s="139">
        <v>830008524</v>
      </c>
      <c r="C264" s="140" t="s">
        <v>242</v>
      </c>
      <c r="D264" s="141" t="s">
        <v>359</v>
      </c>
      <c r="E264" s="142" t="s">
        <v>352</v>
      </c>
      <c r="F264" s="141" t="s">
        <v>441</v>
      </c>
      <c r="G264" s="143">
        <v>2381</v>
      </c>
      <c r="H264" s="144">
        <v>41429</v>
      </c>
      <c r="I264" s="145">
        <f t="shared" si="77"/>
        <v>41460</v>
      </c>
      <c r="J264" s="146">
        <v>113.8</v>
      </c>
      <c r="K264" s="3">
        <v>463000</v>
      </c>
      <c r="L264" s="116">
        <f t="shared" si="75"/>
        <v>463000</v>
      </c>
      <c r="M264" s="147">
        <f t="shared" si="78"/>
        <v>478785.94024604571</v>
      </c>
      <c r="N264" s="6">
        <f t="shared" si="79"/>
        <v>478785.94024604571</v>
      </c>
      <c r="O264" s="18">
        <f t="shared" si="60"/>
        <v>6.9999999999999994E-5</v>
      </c>
      <c r="P264" s="14"/>
      <c r="Q264" s="217">
        <f t="shared" si="76"/>
        <v>-2381</v>
      </c>
    </row>
    <row r="265" spans="1:17" s="148" customFormat="1" ht="45" x14ac:dyDescent="0.25">
      <c r="A265" s="98" t="s">
        <v>134</v>
      </c>
      <c r="B265" s="139">
        <v>830008524</v>
      </c>
      <c r="C265" s="140" t="s">
        <v>242</v>
      </c>
      <c r="D265" s="141" t="s">
        <v>359</v>
      </c>
      <c r="E265" s="142" t="s">
        <v>352</v>
      </c>
      <c r="F265" s="141" t="s">
        <v>441</v>
      </c>
      <c r="G265" s="143">
        <v>7853</v>
      </c>
      <c r="H265" s="144">
        <v>41431</v>
      </c>
      <c r="I265" s="145">
        <f t="shared" si="77"/>
        <v>41462</v>
      </c>
      <c r="J265" s="146">
        <v>113.8</v>
      </c>
      <c r="K265" s="3">
        <v>2637302</v>
      </c>
      <c r="L265" s="116">
        <f t="shared" si="75"/>
        <v>2637302</v>
      </c>
      <c r="M265" s="147">
        <f t="shared" si="78"/>
        <v>2727220.5567662567</v>
      </c>
      <c r="N265" s="6">
        <f t="shared" si="79"/>
        <v>2727220.5567662567</v>
      </c>
      <c r="O265" s="18">
        <f t="shared" si="60"/>
        <v>4.0000000000000002E-4</v>
      </c>
      <c r="P265" s="14"/>
      <c r="Q265" s="217">
        <f t="shared" si="76"/>
        <v>-7853</v>
      </c>
    </row>
    <row r="266" spans="1:17" s="148" customFormat="1" ht="45" x14ac:dyDescent="0.25">
      <c r="A266" s="98" t="s">
        <v>134</v>
      </c>
      <c r="B266" s="139">
        <v>830008524</v>
      </c>
      <c r="C266" s="140" t="s">
        <v>242</v>
      </c>
      <c r="D266" s="141" t="s">
        <v>359</v>
      </c>
      <c r="E266" s="142" t="s">
        <v>352</v>
      </c>
      <c r="F266" s="141" t="s">
        <v>441</v>
      </c>
      <c r="G266" s="143">
        <v>7864</v>
      </c>
      <c r="H266" s="144">
        <v>41431</v>
      </c>
      <c r="I266" s="145">
        <f t="shared" si="77"/>
        <v>41462</v>
      </c>
      <c r="J266" s="146">
        <v>113.8</v>
      </c>
      <c r="K266" s="3">
        <v>4175567</v>
      </c>
      <c r="L266" s="116">
        <f t="shared" si="75"/>
        <v>4175567</v>
      </c>
      <c r="M266" s="147">
        <f t="shared" si="78"/>
        <v>4317932.5532513186</v>
      </c>
      <c r="N266" s="6">
        <f t="shared" si="79"/>
        <v>4317932.5532513186</v>
      </c>
      <c r="O266" s="18">
        <f t="shared" si="60"/>
        <v>6.3000000000000003E-4</v>
      </c>
      <c r="P266" s="14"/>
      <c r="Q266" s="217">
        <f t="shared" si="76"/>
        <v>-7864</v>
      </c>
    </row>
    <row r="267" spans="1:17" s="148" customFormat="1" ht="45" x14ac:dyDescent="0.25">
      <c r="A267" s="98" t="s">
        <v>134</v>
      </c>
      <c r="B267" s="139">
        <v>830008524</v>
      </c>
      <c r="C267" s="140" t="s">
        <v>242</v>
      </c>
      <c r="D267" s="141" t="s">
        <v>359</v>
      </c>
      <c r="E267" s="142" t="s">
        <v>352</v>
      </c>
      <c r="F267" s="141" t="s">
        <v>441</v>
      </c>
      <c r="G267" s="143">
        <v>7866</v>
      </c>
      <c r="H267" s="144">
        <v>41431</v>
      </c>
      <c r="I267" s="145">
        <f t="shared" si="77"/>
        <v>41462</v>
      </c>
      <c r="J267" s="146">
        <v>113.8</v>
      </c>
      <c r="K267" s="3">
        <v>798930</v>
      </c>
      <c r="L267" s="116">
        <f t="shared" si="75"/>
        <v>798930</v>
      </c>
      <c r="M267" s="147">
        <f t="shared" si="78"/>
        <v>826169.44112478034</v>
      </c>
      <c r="N267" s="6">
        <f t="shared" si="79"/>
        <v>826169.44112478034</v>
      </c>
      <c r="O267" s="18">
        <f t="shared" si="60"/>
        <v>1.2E-4</v>
      </c>
      <c r="P267" s="14"/>
      <c r="Q267" s="217">
        <f t="shared" si="76"/>
        <v>-7866</v>
      </c>
    </row>
    <row r="268" spans="1:17" s="148" customFormat="1" ht="45" x14ac:dyDescent="0.25">
      <c r="A268" s="98" t="s">
        <v>134</v>
      </c>
      <c r="B268" s="139">
        <v>830008524</v>
      </c>
      <c r="C268" s="140" t="s">
        <v>242</v>
      </c>
      <c r="D268" s="141" t="s">
        <v>359</v>
      </c>
      <c r="E268" s="142" t="s">
        <v>352</v>
      </c>
      <c r="F268" s="141" t="s">
        <v>441</v>
      </c>
      <c r="G268" s="143">
        <v>2545</v>
      </c>
      <c r="H268" s="144">
        <v>41436</v>
      </c>
      <c r="I268" s="145">
        <f t="shared" si="77"/>
        <v>41467</v>
      </c>
      <c r="J268" s="146">
        <v>113.8</v>
      </c>
      <c r="K268" s="3">
        <v>929000</v>
      </c>
      <c r="L268" s="116">
        <f t="shared" si="75"/>
        <v>929000</v>
      </c>
      <c r="M268" s="147">
        <f t="shared" si="78"/>
        <v>960674.16520210903</v>
      </c>
      <c r="N268" s="6">
        <f t="shared" si="79"/>
        <v>960674.16520210903</v>
      </c>
      <c r="O268" s="18">
        <f t="shared" si="60"/>
        <v>1.3999999999999999E-4</v>
      </c>
      <c r="P268" s="14"/>
      <c r="Q268" s="217">
        <f t="shared" si="76"/>
        <v>-2545</v>
      </c>
    </row>
    <row r="269" spans="1:17" s="148" customFormat="1" ht="45" x14ac:dyDescent="0.25">
      <c r="A269" s="98" t="s">
        <v>134</v>
      </c>
      <c r="B269" s="139">
        <v>830008524</v>
      </c>
      <c r="C269" s="140" t="s">
        <v>242</v>
      </c>
      <c r="D269" s="141" t="s">
        <v>359</v>
      </c>
      <c r="E269" s="142" t="s">
        <v>352</v>
      </c>
      <c r="F269" s="141" t="s">
        <v>441</v>
      </c>
      <c r="G269" s="143">
        <v>2578</v>
      </c>
      <c r="H269" s="144">
        <v>41437</v>
      </c>
      <c r="I269" s="145">
        <f t="shared" si="77"/>
        <v>41468</v>
      </c>
      <c r="J269" s="146">
        <v>113.8</v>
      </c>
      <c r="K269" s="3">
        <v>2220000</v>
      </c>
      <c r="L269" s="116">
        <f t="shared" si="75"/>
        <v>2220000</v>
      </c>
      <c r="M269" s="147">
        <f t="shared" si="78"/>
        <v>2295690.6854130058</v>
      </c>
      <c r="N269" s="6">
        <f t="shared" si="79"/>
        <v>2295690.6854130058</v>
      </c>
      <c r="O269" s="18">
        <f t="shared" ref="O269:O332" si="80">ROUND(N269/$N$1042,5)</f>
        <v>3.3E-4</v>
      </c>
      <c r="P269" s="14"/>
      <c r="Q269" s="217">
        <f t="shared" si="76"/>
        <v>-2578</v>
      </c>
    </row>
    <row r="270" spans="1:17" s="148" customFormat="1" ht="45" x14ac:dyDescent="0.25">
      <c r="A270" s="98" t="s">
        <v>134</v>
      </c>
      <c r="B270" s="139">
        <v>830008524</v>
      </c>
      <c r="C270" s="140" t="s">
        <v>242</v>
      </c>
      <c r="D270" s="141" t="s">
        <v>359</v>
      </c>
      <c r="E270" s="142" t="s">
        <v>352</v>
      </c>
      <c r="F270" s="141" t="s">
        <v>441</v>
      </c>
      <c r="G270" s="143">
        <v>2584</v>
      </c>
      <c r="H270" s="144">
        <v>41437</v>
      </c>
      <c r="I270" s="145">
        <f t="shared" si="77"/>
        <v>41468</v>
      </c>
      <c r="J270" s="146">
        <v>113.8</v>
      </c>
      <c r="K270" s="3">
        <v>932346</v>
      </c>
      <c r="L270" s="116">
        <f t="shared" si="75"/>
        <v>932346</v>
      </c>
      <c r="M270" s="147">
        <f t="shared" si="78"/>
        <v>964134.24674868188</v>
      </c>
      <c r="N270" s="6">
        <f t="shared" si="79"/>
        <v>964134.24674868188</v>
      </c>
      <c r="O270" s="18">
        <f t="shared" si="80"/>
        <v>1.3999999999999999E-4</v>
      </c>
      <c r="P270" s="14"/>
      <c r="Q270" s="217">
        <f t="shared" si="76"/>
        <v>-2584</v>
      </c>
    </row>
    <row r="271" spans="1:17" s="148" customFormat="1" ht="45" x14ac:dyDescent="0.25">
      <c r="A271" s="98" t="s">
        <v>134</v>
      </c>
      <c r="B271" s="139">
        <v>830008524</v>
      </c>
      <c r="C271" s="140" t="s">
        <v>242</v>
      </c>
      <c r="D271" s="141" t="s">
        <v>359</v>
      </c>
      <c r="E271" s="142" t="s">
        <v>352</v>
      </c>
      <c r="F271" s="141" t="s">
        <v>441</v>
      </c>
      <c r="G271" s="143">
        <v>8387</v>
      </c>
      <c r="H271" s="144">
        <v>41438</v>
      </c>
      <c r="I271" s="145">
        <f t="shared" si="77"/>
        <v>41469</v>
      </c>
      <c r="J271" s="146">
        <v>113.8</v>
      </c>
      <c r="K271" s="3">
        <v>282126</v>
      </c>
      <c r="L271" s="116">
        <f t="shared" si="75"/>
        <v>282126</v>
      </c>
      <c r="M271" s="147">
        <f t="shared" si="78"/>
        <v>291745.05869947281</v>
      </c>
      <c r="N271" s="6">
        <f t="shared" si="79"/>
        <v>291745.05869947281</v>
      </c>
      <c r="O271" s="18">
        <f t="shared" si="80"/>
        <v>4.0000000000000003E-5</v>
      </c>
      <c r="P271" s="14"/>
      <c r="Q271" s="217">
        <f t="shared" si="76"/>
        <v>-8387</v>
      </c>
    </row>
    <row r="272" spans="1:17" s="148" customFormat="1" ht="45" x14ac:dyDescent="0.25">
      <c r="A272" s="98" t="s">
        <v>134</v>
      </c>
      <c r="B272" s="139">
        <v>830008524</v>
      </c>
      <c r="C272" s="140" t="s">
        <v>242</v>
      </c>
      <c r="D272" s="141" t="s">
        <v>359</v>
      </c>
      <c r="E272" s="142" t="s">
        <v>352</v>
      </c>
      <c r="F272" s="141" t="s">
        <v>441</v>
      </c>
      <c r="G272" s="143">
        <v>8388</v>
      </c>
      <c r="H272" s="144">
        <v>41438</v>
      </c>
      <c r="I272" s="145">
        <f t="shared" si="77"/>
        <v>41469</v>
      </c>
      <c r="J272" s="146">
        <v>113.8</v>
      </c>
      <c r="K272" s="3">
        <v>731359</v>
      </c>
      <c r="L272" s="116">
        <f t="shared" si="75"/>
        <v>731359</v>
      </c>
      <c r="M272" s="147">
        <f t="shared" si="78"/>
        <v>756294.61441124789</v>
      </c>
      <c r="N272" s="6">
        <f t="shared" si="79"/>
        <v>756294.61441124789</v>
      </c>
      <c r="O272" s="18">
        <f t="shared" si="80"/>
        <v>1.1E-4</v>
      </c>
      <c r="P272" s="14"/>
      <c r="Q272" s="217">
        <f t="shared" si="76"/>
        <v>-8388</v>
      </c>
    </row>
    <row r="273" spans="1:17" s="148" customFormat="1" ht="45" x14ac:dyDescent="0.25">
      <c r="A273" s="98" t="s">
        <v>134</v>
      </c>
      <c r="B273" s="139">
        <v>830008524</v>
      </c>
      <c r="C273" s="140" t="s">
        <v>242</v>
      </c>
      <c r="D273" s="141" t="s">
        <v>359</v>
      </c>
      <c r="E273" s="142" t="s">
        <v>352</v>
      </c>
      <c r="F273" s="141" t="s">
        <v>441</v>
      </c>
      <c r="G273" s="143">
        <v>8389</v>
      </c>
      <c r="H273" s="144">
        <v>41438</v>
      </c>
      <c r="I273" s="145">
        <f t="shared" si="77"/>
        <v>41469</v>
      </c>
      <c r="J273" s="146">
        <v>113.8</v>
      </c>
      <c r="K273" s="3">
        <v>1646808</v>
      </c>
      <c r="L273" s="116">
        <f t="shared" si="75"/>
        <v>1646808</v>
      </c>
      <c r="M273" s="147">
        <f t="shared" si="78"/>
        <v>1702955.7595782075</v>
      </c>
      <c r="N273" s="6">
        <f t="shared" si="79"/>
        <v>1702955.7595782075</v>
      </c>
      <c r="O273" s="18">
        <f t="shared" si="80"/>
        <v>2.5000000000000001E-4</v>
      </c>
      <c r="P273" s="14"/>
      <c r="Q273" s="217">
        <f t="shared" si="76"/>
        <v>-8389</v>
      </c>
    </row>
    <row r="274" spans="1:17" s="148" customFormat="1" ht="45" x14ac:dyDescent="0.25">
      <c r="A274" s="98" t="s">
        <v>134</v>
      </c>
      <c r="B274" s="139">
        <v>830008524</v>
      </c>
      <c r="C274" s="140" t="s">
        <v>242</v>
      </c>
      <c r="D274" s="141" t="s">
        <v>359</v>
      </c>
      <c r="E274" s="142" t="s">
        <v>352</v>
      </c>
      <c r="F274" s="141" t="s">
        <v>441</v>
      </c>
      <c r="G274" s="143">
        <v>8392</v>
      </c>
      <c r="H274" s="144">
        <v>41438</v>
      </c>
      <c r="I274" s="145">
        <f t="shared" si="77"/>
        <v>41469</v>
      </c>
      <c r="J274" s="146">
        <v>113.8</v>
      </c>
      <c r="K274" s="3">
        <v>127450</v>
      </c>
      <c r="L274" s="116">
        <f t="shared" si="75"/>
        <v>127450</v>
      </c>
      <c r="M274" s="147">
        <f t="shared" si="78"/>
        <v>131795.39543057996</v>
      </c>
      <c r="N274" s="6">
        <f t="shared" si="79"/>
        <v>131795.39543057996</v>
      </c>
      <c r="O274" s="18">
        <f t="shared" si="80"/>
        <v>2.0000000000000002E-5</v>
      </c>
      <c r="P274" s="14"/>
      <c r="Q274" s="217">
        <f t="shared" si="76"/>
        <v>-8392</v>
      </c>
    </row>
    <row r="275" spans="1:17" s="148" customFormat="1" ht="45" x14ac:dyDescent="0.25">
      <c r="A275" s="98" t="s">
        <v>134</v>
      </c>
      <c r="B275" s="139">
        <v>830008524</v>
      </c>
      <c r="C275" s="140" t="s">
        <v>242</v>
      </c>
      <c r="D275" s="141" t="s">
        <v>359</v>
      </c>
      <c r="E275" s="142" t="s">
        <v>352</v>
      </c>
      <c r="F275" s="141" t="s">
        <v>441</v>
      </c>
      <c r="G275" s="143">
        <v>8393</v>
      </c>
      <c r="H275" s="144">
        <v>41438</v>
      </c>
      <c r="I275" s="145">
        <f t="shared" si="77"/>
        <v>41469</v>
      </c>
      <c r="J275" s="146">
        <v>113.8</v>
      </c>
      <c r="K275" s="3">
        <v>305200</v>
      </c>
      <c r="L275" s="116">
        <f t="shared" si="75"/>
        <v>305200</v>
      </c>
      <c r="M275" s="147">
        <f t="shared" si="78"/>
        <v>315605.76449912129</v>
      </c>
      <c r="N275" s="6">
        <f t="shared" si="79"/>
        <v>315605.76449912129</v>
      </c>
      <c r="O275" s="18">
        <f t="shared" si="80"/>
        <v>5.0000000000000002E-5</v>
      </c>
      <c r="P275" s="14"/>
      <c r="Q275" s="217">
        <f t="shared" si="76"/>
        <v>-8393</v>
      </c>
    </row>
    <row r="276" spans="1:17" s="148" customFormat="1" ht="45" x14ac:dyDescent="0.25">
      <c r="A276" s="98" t="s">
        <v>134</v>
      </c>
      <c r="B276" s="139">
        <v>830008524</v>
      </c>
      <c r="C276" s="140" t="s">
        <v>242</v>
      </c>
      <c r="D276" s="141" t="s">
        <v>359</v>
      </c>
      <c r="E276" s="142" t="s">
        <v>352</v>
      </c>
      <c r="F276" s="141" t="s">
        <v>441</v>
      </c>
      <c r="G276" s="143">
        <v>8396</v>
      </c>
      <c r="H276" s="144">
        <v>41438</v>
      </c>
      <c r="I276" s="145">
        <f t="shared" si="77"/>
        <v>41469</v>
      </c>
      <c r="J276" s="146">
        <v>113.8</v>
      </c>
      <c r="K276" s="3">
        <v>167261</v>
      </c>
      <c r="L276" s="116">
        <f t="shared" si="75"/>
        <v>167261</v>
      </c>
      <c r="M276" s="147">
        <f t="shared" si="78"/>
        <v>172963.74762741654</v>
      </c>
      <c r="N276" s="6">
        <f t="shared" si="79"/>
        <v>172963.74762741654</v>
      </c>
      <c r="O276" s="18">
        <f t="shared" si="80"/>
        <v>3.0000000000000001E-5</v>
      </c>
      <c r="P276" s="14"/>
      <c r="Q276" s="217">
        <f t="shared" si="76"/>
        <v>-8396</v>
      </c>
    </row>
    <row r="277" spans="1:17" s="148" customFormat="1" ht="45" x14ac:dyDescent="0.25">
      <c r="A277" s="98" t="s">
        <v>134</v>
      </c>
      <c r="B277" s="139">
        <v>830008524</v>
      </c>
      <c r="C277" s="140" t="s">
        <v>242</v>
      </c>
      <c r="D277" s="141" t="s">
        <v>359</v>
      </c>
      <c r="E277" s="142" t="s">
        <v>352</v>
      </c>
      <c r="F277" s="141" t="s">
        <v>441</v>
      </c>
      <c r="G277" s="143">
        <v>8770</v>
      </c>
      <c r="H277" s="144">
        <v>41443</v>
      </c>
      <c r="I277" s="145">
        <f t="shared" si="77"/>
        <v>41474</v>
      </c>
      <c r="J277" s="146">
        <v>113.8</v>
      </c>
      <c r="K277" s="3">
        <v>85290</v>
      </c>
      <c r="L277" s="116">
        <f t="shared" si="75"/>
        <v>85290</v>
      </c>
      <c r="M277" s="147">
        <f t="shared" si="78"/>
        <v>88197.954305799663</v>
      </c>
      <c r="N277" s="6">
        <f t="shared" si="79"/>
        <v>88197.954305799663</v>
      </c>
      <c r="O277" s="18">
        <f t="shared" si="80"/>
        <v>1.0000000000000001E-5</v>
      </c>
      <c r="P277" s="14"/>
      <c r="Q277" s="217">
        <f t="shared" si="76"/>
        <v>-8770</v>
      </c>
    </row>
    <row r="278" spans="1:17" s="148" customFormat="1" ht="45" x14ac:dyDescent="0.25">
      <c r="A278" s="98" t="s">
        <v>134</v>
      </c>
      <c r="B278" s="139">
        <v>830008524</v>
      </c>
      <c r="C278" s="140" t="s">
        <v>242</v>
      </c>
      <c r="D278" s="141" t="s">
        <v>359</v>
      </c>
      <c r="E278" s="142" t="s">
        <v>352</v>
      </c>
      <c r="F278" s="141" t="s">
        <v>441</v>
      </c>
      <c r="G278" s="143">
        <v>8771</v>
      </c>
      <c r="H278" s="144">
        <v>41443</v>
      </c>
      <c r="I278" s="145">
        <f t="shared" si="77"/>
        <v>41474</v>
      </c>
      <c r="J278" s="146">
        <v>113.8</v>
      </c>
      <c r="K278" s="3">
        <v>734643</v>
      </c>
      <c r="L278" s="116">
        <f t="shared" si="75"/>
        <v>734643</v>
      </c>
      <c r="M278" s="147">
        <f t="shared" si="78"/>
        <v>759690.58207381377</v>
      </c>
      <c r="N278" s="6">
        <f t="shared" si="79"/>
        <v>759690.58207381377</v>
      </c>
      <c r="O278" s="18">
        <f t="shared" si="80"/>
        <v>1.1E-4</v>
      </c>
      <c r="P278" s="14"/>
      <c r="Q278" s="217">
        <f t="shared" si="76"/>
        <v>-8771</v>
      </c>
    </row>
    <row r="279" spans="1:17" s="148" customFormat="1" ht="45" x14ac:dyDescent="0.25">
      <c r="A279" s="98" t="s">
        <v>134</v>
      </c>
      <c r="B279" s="139">
        <v>830008524</v>
      </c>
      <c r="C279" s="140" t="s">
        <v>242</v>
      </c>
      <c r="D279" s="141" t="s">
        <v>359</v>
      </c>
      <c r="E279" s="142" t="s">
        <v>352</v>
      </c>
      <c r="F279" s="141" t="s">
        <v>441</v>
      </c>
      <c r="G279" s="143">
        <v>8772</v>
      </c>
      <c r="H279" s="144">
        <v>41443</v>
      </c>
      <c r="I279" s="145">
        <f t="shared" si="77"/>
        <v>41474</v>
      </c>
      <c r="J279" s="146">
        <v>113.8</v>
      </c>
      <c r="K279" s="3">
        <v>982797</v>
      </c>
      <c r="L279" s="116">
        <f t="shared" si="75"/>
        <v>982797</v>
      </c>
      <c r="M279" s="147">
        <f t="shared" si="78"/>
        <v>1016305.3687170475</v>
      </c>
      <c r="N279" s="6">
        <f t="shared" si="79"/>
        <v>1016305.3687170475</v>
      </c>
      <c r="O279" s="18">
        <f t="shared" si="80"/>
        <v>1.4999999999999999E-4</v>
      </c>
      <c r="P279" s="14"/>
      <c r="Q279" s="217">
        <f t="shared" si="76"/>
        <v>-8772</v>
      </c>
    </row>
    <row r="280" spans="1:17" s="148" customFormat="1" ht="45" x14ac:dyDescent="0.25">
      <c r="A280" s="98" t="s">
        <v>134</v>
      </c>
      <c r="B280" s="139">
        <v>830008524</v>
      </c>
      <c r="C280" s="140" t="s">
        <v>242</v>
      </c>
      <c r="D280" s="141" t="s">
        <v>359</v>
      </c>
      <c r="E280" s="142" t="s">
        <v>352</v>
      </c>
      <c r="F280" s="141" t="s">
        <v>441</v>
      </c>
      <c r="G280" s="143">
        <v>2708</v>
      </c>
      <c r="H280" s="144">
        <v>41443</v>
      </c>
      <c r="I280" s="145">
        <f t="shared" si="77"/>
        <v>41474</v>
      </c>
      <c r="J280" s="146">
        <v>113.8</v>
      </c>
      <c r="K280" s="3">
        <v>981198</v>
      </c>
      <c r="L280" s="116">
        <f t="shared" si="75"/>
        <v>981198</v>
      </c>
      <c r="M280" s="147">
        <f t="shared" si="78"/>
        <v>1014651.8509666082</v>
      </c>
      <c r="N280" s="6">
        <f t="shared" si="79"/>
        <v>1014651.8509666082</v>
      </c>
      <c r="O280" s="18">
        <f t="shared" si="80"/>
        <v>1.4999999999999999E-4</v>
      </c>
      <c r="P280" s="14"/>
      <c r="Q280" s="217">
        <f t="shared" si="76"/>
        <v>-2708</v>
      </c>
    </row>
    <row r="281" spans="1:17" s="148" customFormat="1" ht="45" x14ac:dyDescent="0.25">
      <c r="A281" s="98" t="s">
        <v>134</v>
      </c>
      <c r="B281" s="139">
        <v>830008524</v>
      </c>
      <c r="C281" s="140" t="s">
        <v>242</v>
      </c>
      <c r="D281" s="141" t="s">
        <v>359</v>
      </c>
      <c r="E281" s="142" t="s">
        <v>352</v>
      </c>
      <c r="F281" s="141" t="s">
        <v>441</v>
      </c>
      <c r="G281" s="143">
        <v>8991</v>
      </c>
      <c r="H281" s="144">
        <v>41443</v>
      </c>
      <c r="I281" s="145">
        <f t="shared" si="77"/>
        <v>41474</v>
      </c>
      <c r="J281" s="146">
        <v>113.8</v>
      </c>
      <c r="K281" s="3">
        <v>167631</v>
      </c>
      <c r="L281" s="116">
        <f t="shared" si="75"/>
        <v>167631</v>
      </c>
      <c r="M281" s="147">
        <f t="shared" si="78"/>
        <v>173346.36274165203</v>
      </c>
      <c r="N281" s="6">
        <f t="shared" si="79"/>
        <v>173346.36274165203</v>
      </c>
      <c r="O281" s="18">
        <f t="shared" si="80"/>
        <v>3.0000000000000001E-5</v>
      </c>
      <c r="P281" s="14"/>
      <c r="Q281" s="217">
        <f t="shared" si="76"/>
        <v>-8991</v>
      </c>
    </row>
    <row r="282" spans="1:17" s="148" customFormat="1" ht="45" x14ac:dyDescent="0.25">
      <c r="A282" s="98" t="s">
        <v>134</v>
      </c>
      <c r="B282" s="139">
        <v>830008524</v>
      </c>
      <c r="C282" s="140" t="s">
        <v>242</v>
      </c>
      <c r="D282" s="141" t="s">
        <v>359</v>
      </c>
      <c r="E282" s="142" t="s">
        <v>352</v>
      </c>
      <c r="F282" s="141" t="s">
        <v>441</v>
      </c>
      <c r="G282" s="143">
        <v>8993</v>
      </c>
      <c r="H282" s="144">
        <v>41443</v>
      </c>
      <c r="I282" s="145">
        <f t="shared" si="77"/>
        <v>41474</v>
      </c>
      <c r="J282" s="146">
        <v>113.8</v>
      </c>
      <c r="K282" s="3">
        <v>1317627</v>
      </c>
      <c r="L282" s="116">
        <f t="shared" si="75"/>
        <v>1317627</v>
      </c>
      <c r="M282" s="147">
        <f t="shared" si="78"/>
        <v>1362551.3652021091</v>
      </c>
      <c r="N282" s="6">
        <f t="shared" si="79"/>
        <v>1362551.3652021091</v>
      </c>
      <c r="O282" s="18">
        <f t="shared" si="80"/>
        <v>2.0000000000000001E-4</v>
      </c>
      <c r="P282" s="14"/>
      <c r="Q282" s="217">
        <f t="shared" si="76"/>
        <v>-8993</v>
      </c>
    </row>
    <row r="283" spans="1:17" s="148" customFormat="1" ht="45" x14ac:dyDescent="0.25">
      <c r="A283" s="98" t="s">
        <v>134</v>
      </c>
      <c r="B283" s="139">
        <v>830008524</v>
      </c>
      <c r="C283" s="140" t="s">
        <v>242</v>
      </c>
      <c r="D283" s="141" t="s">
        <v>359</v>
      </c>
      <c r="E283" s="142" t="s">
        <v>352</v>
      </c>
      <c r="F283" s="141" t="s">
        <v>441</v>
      </c>
      <c r="G283" s="143">
        <v>2801</v>
      </c>
      <c r="H283" s="144">
        <v>41446</v>
      </c>
      <c r="I283" s="145">
        <f t="shared" si="77"/>
        <v>41477</v>
      </c>
      <c r="J283" s="146">
        <v>113.8</v>
      </c>
      <c r="K283" s="3">
        <v>956000</v>
      </c>
      <c r="L283" s="116">
        <f t="shared" si="75"/>
        <v>956000</v>
      </c>
      <c r="M283" s="147">
        <f t="shared" si="78"/>
        <v>988594.72759226721</v>
      </c>
      <c r="N283" s="6">
        <f t="shared" si="79"/>
        <v>988594.72759226721</v>
      </c>
      <c r="O283" s="18">
        <f t="shared" si="80"/>
        <v>1.3999999999999999E-4</v>
      </c>
      <c r="P283" s="14"/>
      <c r="Q283" s="217">
        <f t="shared" si="76"/>
        <v>-2801</v>
      </c>
    </row>
    <row r="284" spans="1:17" s="148" customFormat="1" ht="45" x14ac:dyDescent="0.25">
      <c r="A284" s="98" t="s">
        <v>134</v>
      </c>
      <c r="B284" s="139">
        <v>830008524</v>
      </c>
      <c r="C284" s="140" t="s">
        <v>242</v>
      </c>
      <c r="D284" s="141" t="s">
        <v>359</v>
      </c>
      <c r="E284" s="142" t="s">
        <v>352</v>
      </c>
      <c r="F284" s="141" t="s">
        <v>441</v>
      </c>
      <c r="G284" s="143">
        <v>9417</v>
      </c>
      <c r="H284" s="144">
        <v>41446</v>
      </c>
      <c r="I284" s="145">
        <f t="shared" si="77"/>
        <v>41477</v>
      </c>
      <c r="J284" s="146">
        <v>113.8</v>
      </c>
      <c r="K284" s="3">
        <v>670951</v>
      </c>
      <c r="L284" s="116">
        <f t="shared" si="75"/>
        <v>670951</v>
      </c>
      <c r="M284" s="147">
        <f t="shared" si="78"/>
        <v>693827.00949033396</v>
      </c>
      <c r="N284" s="6">
        <f t="shared" si="79"/>
        <v>693827.00949033396</v>
      </c>
      <c r="O284" s="18">
        <f t="shared" si="80"/>
        <v>1E-4</v>
      </c>
      <c r="P284" s="14"/>
      <c r="Q284" s="217">
        <f t="shared" si="76"/>
        <v>-9417</v>
      </c>
    </row>
    <row r="285" spans="1:17" s="148" customFormat="1" ht="45" x14ac:dyDescent="0.25">
      <c r="A285" s="98" t="s">
        <v>134</v>
      </c>
      <c r="B285" s="139">
        <v>830008524</v>
      </c>
      <c r="C285" s="140" t="s">
        <v>242</v>
      </c>
      <c r="D285" s="141" t="s">
        <v>359</v>
      </c>
      <c r="E285" s="142" t="s">
        <v>352</v>
      </c>
      <c r="F285" s="141" t="s">
        <v>441</v>
      </c>
      <c r="G285" s="143">
        <v>9419</v>
      </c>
      <c r="H285" s="144">
        <v>41446</v>
      </c>
      <c r="I285" s="145">
        <f t="shared" si="77"/>
        <v>41477</v>
      </c>
      <c r="J285" s="146">
        <v>113.8</v>
      </c>
      <c r="K285" s="3">
        <v>2557325</v>
      </c>
      <c r="L285" s="116">
        <f t="shared" si="75"/>
        <v>2557325</v>
      </c>
      <c r="M285" s="147">
        <f t="shared" si="78"/>
        <v>2644516.7486818982</v>
      </c>
      <c r="N285" s="6">
        <f t="shared" si="79"/>
        <v>2644516.7486818982</v>
      </c>
      <c r="O285" s="18">
        <f t="shared" si="80"/>
        <v>3.8000000000000002E-4</v>
      </c>
      <c r="P285" s="14"/>
      <c r="Q285" s="217">
        <f t="shared" si="76"/>
        <v>-9419</v>
      </c>
    </row>
    <row r="286" spans="1:17" s="148" customFormat="1" ht="45" x14ac:dyDescent="0.25">
      <c r="A286" s="98" t="s">
        <v>134</v>
      </c>
      <c r="B286" s="139">
        <v>830008524</v>
      </c>
      <c r="C286" s="140" t="s">
        <v>242</v>
      </c>
      <c r="D286" s="141" t="s">
        <v>359</v>
      </c>
      <c r="E286" s="142" t="s">
        <v>352</v>
      </c>
      <c r="F286" s="141" t="s">
        <v>441</v>
      </c>
      <c r="G286" s="143">
        <v>9423</v>
      </c>
      <c r="H286" s="144">
        <v>41446</v>
      </c>
      <c r="I286" s="145">
        <f t="shared" si="77"/>
        <v>41477</v>
      </c>
      <c r="J286" s="146">
        <v>113.8</v>
      </c>
      <c r="K286" s="3">
        <v>638879</v>
      </c>
      <c r="L286" s="116">
        <f t="shared" si="75"/>
        <v>638879</v>
      </c>
      <c r="M286" s="147">
        <f t="shared" si="78"/>
        <v>660661.51775043935</v>
      </c>
      <c r="N286" s="6">
        <f t="shared" si="79"/>
        <v>660661.51775043935</v>
      </c>
      <c r="O286" s="18">
        <f t="shared" si="80"/>
        <v>1E-4</v>
      </c>
      <c r="P286" s="14"/>
      <c r="Q286" s="217">
        <f t="shared" si="76"/>
        <v>-9423</v>
      </c>
    </row>
    <row r="287" spans="1:17" s="148" customFormat="1" ht="45" x14ac:dyDescent="0.25">
      <c r="A287" s="98" t="s">
        <v>134</v>
      </c>
      <c r="B287" s="139">
        <v>830008524</v>
      </c>
      <c r="C287" s="140" t="s">
        <v>242</v>
      </c>
      <c r="D287" s="141" t="s">
        <v>359</v>
      </c>
      <c r="E287" s="142" t="s">
        <v>352</v>
      </c>
      <c r="F287" s="141" t="s">
        <v>441</v>
      </c>
      <c r="G287" s="143">
        <v>9672</v>
      </c>
      <c r="H287" s="144">
        <v>41450</v>
      </c>
      <c r="I287" s="145">
        <f t="shared" si="77"/>
        <v>41481</v>
      </c>
      <c r="J287" s="146">
        <v>113.8</v>
      </c>
      <c r="K287" s="3">
        <v>463000</v>
      </c>
      <c r="L287" s="116">
        <f t="shared" si="75"/>
        <v>463000</v>
      </c>
      <c r="M287" s="147">
        <f t="shared" si="78"/>
        <v>478785.94024604571</v>
      </c>
      <c r="N287" s="6">
        <f t="shared" si="79"/>
        <v>478785.94024604571</v>
      </c>
      <c r="O287" s="18">
        <f t="shared" si="80"/>
        <v>6.9999999999999994E-5</v>
      </c>
      <c r="P287" s="14"/>
      <c r="Q287" s="217">
        <f t="shared" si="76"/>
        <v>-9672</v>
      </c>
    </row>
    <row r="288" spans="1:17" s="148" customFormat="1" ht="45" x14ac:dyDescent="0.25">
      <c r="A288" s="98" t="s">
        <v>134</v>
      </c>
      <c r="B288" s="139">
        <v>830008524</v>
      </c>
      <c r="C288" s="140" t="s">
        <v>242</v>
      </c>
      <c r="D288" s="141" t="s">
        <v>359</v>
      </c>
      <c r="E288" s="142" t="s">
        <v>352</v>
      </c>
      <c r="F288" s="141" t="s">
        <v>441</v>
      </c>
      <c r="G288" s="143">
        <v>9673</v>
      </c>
      <c r="H288" s="144">
        <v>41450</v>
      </c>
      <c r="I288" s="145">
        <f t="shared" si="77"/>
        <v>41481</v>
      </c>
      <c r="J288" s="146">
        <v>113.8</v>
      </c>
      <c r="K288" s="3">
        <v>463000</v>
      </c>
      <c r="L288" s="116">
        <f t="shared" si="75"/>
        <v>463000</v>
      </c>
      <c r="M288" s="147">
        <f t="shared" si="78"/>
        <v>478785.94024604571</v>
      </c>
      <c r="N288" s="6">
        <f t="shared" si="79"/>
        <v>478785.94024604571</v>
      </c>
      <c r="O288" s="18">
        <f t="shared" si="80"/>
        <v>6.9999999999999994E-5</v>
      </c>
      <c r="P288" s="14"/>
      <c r="Q288" s="217">
        <f t="shared" si="76"/>
        <v>-9673</v>
      </c>
    </row>
    <row r="289" spans="1:17" s="148" customFormat="1" ht="45" x14ac:dyDescent="0.25">
      <c r="A289" s="98" t="s">
        <v>134</v>
      </c>
      <c r="B289" s="139">
        <v>830008524</v>
      </c>
      <c r="C289" s="140" t="s">
        <v>242</v>
      </c>
      <c r="D289" s="141" t="s">
        <v>359</v>
      </c>
      <c r="E289" s="142" t="s">
        <v>352</v>
      </c>
      <c r="F289" s="141" t="s">
        <v>441</v>
      </c>
      <c r="G289" s="143">
        <v>9674</v>
      </c>
      <c r="H289" s="144">
        <v>41450</v>
      </c>
      <c r="I289" s="145">
        <f t="shared" si="77"/>
        <v>41481</v>
      </c>
      <c r="J289" s="146">
        <v>113.8</v>
      </c>
      <c r="K289" s="3">
        <v>463000</v>
      </c>
      <c r="L289" s="116">
        <f t="shared" si="75"/>
        <v>463000</v>
      </c>
      <c r="M289" s="147">
        <f t="shared" si="78"/>
        <v>478785.94024604571</v>
      </c>
      <c r="N289" s="6">
        <f t="shared" si="79"/>
        <v>478785.94024604571</v>
      </c>
      <c r="O289" s="18">
        <f t="shared" si="80"/>
        <v>6.9999999999999994E-5</v>
      </c>
      <c r="P289" s="14"/>
      <c r="Q289" s="217">
        <f t="shared" si="76"/>
        <v>-9674</v>
      </c>
    </row>
    <row r="290" spans="1:17" s="148" customFormat="1" ht="45" x14ac:dyDescent="0.25">
      <c r="A290" s="98" t="s">
        <v>134</v>
      </c>
      <c r="B290" s="139">
        <v>830008524</v>
      </c>
      <c r="C290" s="140" t="s">
        <v>242</v>
      </c>
      <c r="D290" s="141" t="s">
        <v>359</v>
      </c>
      <c r="E290" s="142" t="s">
        <v>352</v>
      </c>
      <c r="F290" s="141" t="s">
        <v>441</v>
      </c>
      <c r="G290" s="143">
        <v>9675</v>
      </c>
      <c r="H290" s="144">
        <v>41450</v>
      </c>
      <c r="I290" s="145">
        <f t="shared" si="77"/>
        <v>41481</v>
      </c>
      <c r="J290" s="146">
        <v>113.8</v>
      </c>
      <c r="K290" s="3">
        <v>463000</v>
      </c>
      <c r="L290" s="116">
        <f t="shared" si="75"/>
        <v>463000</v>
      </c>
      <c r="M290" s="147">
        <f t="shared" si="78"/>
        <v>478785.94024604571</v>
      </c>
      <c r="N290" s="6">
        <f t="shared" si="79"/>
        <v>478785.94024604571</v>
      </c>
      <c r="O290" s="18">
        <f t="shared" si="80"/>
        <v>6.9999999999999994E-5</v>
      </c>
      <c r="P290" s="14"/>
      <c r="Q290" s="217">
        <f t="shared" si="76"/>
        <v>-9675</v>
      </c>
    </row>
    <row r="291" spans="1:17" s="148" customFormat="1" ht="45" x14ac:dyDescent="0.25">
      <c r="A291" s="98" t="s">
        <v>134</v>
      </c>
      <c r="B291" s="139">
        <v>830008524</v>
      </c>
      <c r="C291" s="140" t="s">
        <v>242</v>
      </c>
      <c r="D291" s="141" t="s">
        <v>359</v>
      </c>
      <c r="E291" s="142" t="s">
        <v>352</v>
      </c>
      <c r="F291" s="141" t="s">
        <v>441</v>
      </c>
      <c r="G291" s="143">
        <v>2880</v>
      </c>
      <c r="H291" s="144">
        <v>41458</v>
      </c>
      <c r="I291" s="145">
        <f t="shared" si="77"/>
        <v>41489</v>
      </c>
      <c r="J291" s="146">
        <v>113.89</v>
      </c>
      <c r="K291" s="3">
        <v>858182</v>
      </c>
      <c r="L291" s="116">
        <f t="shared" si="75"/>
        <v>858182</v>
      </c>
      <c r="M291" s="147">
        <f t="shared" si="78"/>
        <v>886740.34384054795</v>
      </c>
      <c r="N291" s="6">
        <f t="shared" si="79"/>
        <v>886740.34384054795</v>
      </c>
      <c r="O291" s="18">
        <f t="shared" si="80"/>
        <v>1.2999999999999999E-4</v>
      </c>
      <c r="P291" s="14"/>
      <c r="Q291" s="217">
        <f t="shared" si="76"/>
        <v>-2880</v>
      </c>
    </row>
    <row r="292" spans="1:17" s="148" customFormat="1" ht="45" x14ac:dyDescent="0.25">
      <c r="A292" s="98" t="s">
        <v>134</v>
      </c>
      <c r="B292" s="139">
        <v>830008524</v>
      </c>
      <c r="C292" s="140" t="s">
        <v>242</v>
      </c>
      <c r="D292" s="141" t="s">
        <v>359</v>
      </c>
      <c r="E292" s="142" t="s">
        <v>352</v>
      </c>
      <c r="F292" s="141" t="s">
        <v>441</v>
      </c>
      <c r="G292" s="143">
        <v>1315</v>
      </c>
      <c r="H292" s="144">
        <v>41460</v>
      </c>
      <c r="I292" s="145">
        <f t="shared" si="77"/>
        <v>41491</v>
      </c>
      <c r="J292" s="146">
        <v>113.89</v>
      </c>
      <c r="K292" s="3">
        <v>3208822</v>
      </c>
      <c r="L292" s="116">
        <f t="shared" si="75"/>
        <v>3208822</v>
      </c>
      <c r="M292" s="147">
        <f t="shared" si="78"/>
        <v>3315604.2932654317</v>
      </c>
      <c r="N292" s="6">
        <f t="shared" si="79"/>
        <v>3315604.2932654317</v>
      </c>
      <c r="O292" s="18">
        <f t="shared" si="80"/>
        <v>4.8000000000000001E-4</v>
      </c>
      <c r="P292" s="14"/>
      <c r="Q292" s="217">
        <f t="shared" si="76"/>
        <v>-1315</v>
      </c>
    </row>
    <row r="293" spans="1:17" s="148" customFormat="1" ht="45" x14ac:dyDescent="0.25">
      <c r="A293" s="98" t="s">
        <v>134</v>
      </c>
      <c r="B293" s="139">
        <v>830008524</v>
      </c>
      <c r="C293" s="140" t="s">
        <v>242</v>
      </c>
      <c r="D293" s="141" t="s">
        <v>359</v>
      </c>
      <c r="E293" s="142" t="s">
        <v>352</v>
      </c>
      <c r="F293" s="141" t="s">
        <v>441</v>
      </c>
      <c r="G293" s="143">
        <v>10852</v>
      </c>
      <c r="H293" s="144">
        <v>41465</v>
      </c>
      <c r="I293" s="145">
        <f t="shared" si="77"/>
        <v>41496</v>
      </c>
      <c r="J293" s="146">
        <v>113.89</v>
      </c>
      <c r="K293" s="3">
        <v>4410437</v>
      </c>
      <c r="L293" s="116">
        <f t="shared" si="75"/>
        <v>4410437</v>
      </c>
      <c r="M293" s="147">
        <f t="shared" si="78"/>
        <v>4557206.3057336025</v>
      </c>
      <c r="N293" s="6">
        <f t="shared" si="79"/>
        <v>4557206.3057336025</v>
      </c>
      <c r="O293" s="18">
        <f t="shared" si="80"/>
        <v>6.6E-4</v>
      </c>
      <c r="P293" s="14"/>
      <c r="Q293" s="217">
        <f t="shared" si="76"/>
        <v>-10852</v>
      </c>
    </row>
    <row r="294" spans="1:17" s="148" customFormat="1" ht="45" x14ac:dyDescent="0.25">
      <c r="A294" s="98" t="s">
        <v>134</v>
      </c>
      <c r="B294" s="139">
        <v>830008524</v>
      </c>
      <c r="C294" s="140" t="s">
        <v>242</v>
      </c>
      <c r="D294" s="141" t="s">
        <v>359</v>
      </c>
      <c r="E294" s="142" t="s">
        <v>352</v>
      </c>
      <c r="F294" s="141" t="s">
        <v>441</v>
      </c>
      <c r="G294" s="143">
        <v>11939</v>
      </c>
      <c r="H294" s="144">
        <v>41474</v>
      </c>
      <c r="I294" s="145">
        <f t="shared" si="77"/>
        <v>41505</v>
      </c>
      <c r="J294" s="146">
        <v>113.89</v>
      </c>
      <c r="K294" s="3">
        <v>2026547</v>
      </c>
      <c r="L294" s="116">
        <f t="shared" si="75"/>
        <v>2026547</v>
      </c>
      <c r="M294" s="147">
        <f t="shared" si="78"/>
        <v>2093985.8719817367</v>
      </c>
      <c r="N294" s="6">
        <f t="shared" si="79"/>
        <v>2093985.8719817367</v>
      </c>
      <c r="O294" s="18">
        <f t="shared" si="80"/>
        <v>2.9999999999999997E-4</v>
      </c>
      <c r="P294" s="14"/>
      <c r="Q294" s="217">
        <f t="shared" si="76"/>
        <v>-11939</v>
      </c>
    </row>
    <row r="295" spans="1:17" s="148" customFormat="1" ht="45" x14ac:dyDescent="0.25">
      <c r="A295" s="98" t="s">
        <v>134</v>
      </c>
      <c r="B295" s="139">
        <v>830008524</v>
      </c>
      <c r="C295" s="140" t="s">
        <v>242</v>
      </c>
      <c r="D295" s="141" t="s">
        <v>359</v>
      </c>
      <c r="E295" s="142" t="s">
        <v>352</v>
      </c>
      <c r="F295" s="141" t="s">
        <v>441</v>
      </c>
      <c r="G295" s="143">
        <v>13087</v>
      </c>
      <c r="H295" s="144">
        <v>41494</v>
      </c>
      <c r="I295" s="145">
        <f t="shared" si="77"/>
        <v>41525</v>
      </c>
      <c r="J295" s="146">
        <v>114.23</v>
      </c>
      <c r="K295" s="3">
        <v>3131987</v>
      </c>
      <c r="L295" s="116">
        <f t="shared" si="75"/>
        <v>3131987</v>
      </c>
      <c r="M295" s="147">
        <f t="shared" si="78"/>
        <v>3226579.9716361728</v>
      </c>
      <c r="N295" s="6">
        <f t="shared" si="79"/>
        <v>3226579.9716361728</v>
      </c>
      <c r="O295" s="18">
        <f t="shared" si="80"/>
        <v>4.6999999999999999E-4</v>
      </c>
      <c r="P295" s="14"/>
      <c r="Q295" s="217">
        <f t="shared" si="76"/>
        <v>-13087</v>
      </c>
    </row>
    <row r="296" spans="1:17" s="148" customFormat="1" ht="45" x14ac:dyDescent="0.25">
      <c r="A296" s="98" t="s">
        <v>134</v>
      </c>
      <c r="B296" s="139">
        <v>830008524</v>
      </c>
      <c r="C296" s="140" t="s">
        <v>242</v>
      </c>
      <c r="D296" s="141" t="s">
        <v>359</v>
      </c>
      <c r="E296" s="142" t="s">
        <v>352</v>
      </c>
      <c r="F296" s="141" t="s">
        <v>441</v>
      </c>
      <c r="G296" s="143">
        <v>13976</v>
      </c>
      <c r="H296" s="144">
        <v>41501</v>
      </c>
      <c r="I296" s="145">
        <f t="shared" si="77"/>
        <v>41532</v>
      </c>
      <c r="J296" s="146">
        <v>114.23</v>
      </c>
      <c r="K296" s="3">
        <v>1491402</v>
      </c>
      <c r="L296" s="116">
        <f t="shared" si="75"/>
        <v>1491402</v>
      </c>
      <c r="M296" s="147">
        <f t="shared" si="78"/>
        <v>1536445.6566576206</v>
      </c>
      <c r="N296" s="6">
        <f t="shared" si="79"/>
        <v>1536445.6566576206</v>
      </c>
      <c r="O296" s="18">
        <f t="shared" si="80"/>
        <v>2.2000000000000001E-4</v>
      </c>
      <c r="P296" s="14"/>
      <c r="Q296" s="217">
        <f t="shared" si="76"/>
        <v>-13976</v>
      </c>
    </row>
    <row r="297" spans="1:17" s="148" customFormat="1" ht="45" x14ac:dyDescent="0.25">
      <c r="A297" s="98" t="s">
        <v>134</v>
      </c>
      <c r="B297" s="139">
        <v>830008524</v>
      </c>
      <c r="C297" s="140" t="s">
        <v>242</v>
      </c>
      <c r="D297" s="141" t="s">
        <v>359</v>
      </c>
      <c r="E297" s="142" t="s">
        <v>352</v>
      </c>
      <c r="F297" s="141" t="s">
        <v>441</v>
      </c>
      <c r="G297" s="143">
        <v>13978</v>
      </c>
      <c r="H297" s="144">
        <v>41501</v>
      </c>
      <c r="I297" s="145">
        <f t="shared" si="77"/>
        <v>41532</v>
      </c>
      <c r="J297" s="146">
        <v>114.23</v>
      </c>
      <c r="K297" s="3">
        <v>1138015</v>
      </c>
      <c r="L297" s="116">
        <f t="shared" si="75"/>
        <v>1138015</v>
      </c>
      <c r="M297" s="147">
        <f t="shared" si="78"/>
        <v>1172385.5834719425</v>
      </c>
      <c r="N297" s="6">
        <f t="shared" si="79"/>
        <v>1172385.5834719425</v>
      </c>
      <c r="O297" s="18">
        <f t="shared" si="80"/>
        <v>1.7000000000000001E-4</v>
      </c>
      <c r="P297" s="14"/>
      <c r="Q297" s="217">
        <f t="shared" si="76"/>
        <v>-13978</v>
      </c>
    </row>
    <row r="298" spans="1:17" s="148" customFormat="1" ht="45" x14ac:dyDescent="0.25">
      <c r="A298" s="98" t="s">
        <v>134</v>
      </c>
      <c r="B298" s="139">
        <v>830008524</v>
      </c>
      <c r="C298" s="140" t="s">
        <v>242</v>
      </c>
      <c r="D298" s="141" t="s">
        <v>359</v>
      </c>
      <c r="E298" s="142" t="s">
        <v>352</v>
      </c>
      <c r="F298" s="141" t="s">
        <v>441</v>
      </c>
      <c r="G298" s="143">
        <v>13981</v>
      </c>
      <c r="H298" s="144">
        <v>41501</v>
      </c>
      <c r="I298" s="145">
        <f t="shared" si="77"/>
        <v>41532</v>
      </c>
      <c r="J298" s="146">
        <v>114.23</v>
      </c>
      <c r="K298" s="3">
        <v>5192750</v>
      </c>
      <c r="L298" s="116">
        <f t="shared" si="75"/>
        <v>5192750</v>
      </c>
      <c r="M298" s="147">
        <f t="shared" si="78"/>
        <v>5349582.5965158008</v>
      </c>
      <c r="N298" s="6">
        <f t="shared" si="79"/>
        <v>5349582.5965158008</v>
      </c>
      <c r="O298" s="18">
        <f t="shared" si="80"/>
        <v>7.7999999999999999E-4</v>
      </c>
      <c r="P298" s="14"/>
      <c r="Q298" s="217">
        <f t="shared" si="76"/>
        <v>-13981</v>
      </c>
    </row>
    <row r="299" spans="1:17" s="148" customFormat="1" ht="45" x14ac:dyDescent="0.25">
      <c r="A299" s="98" t="s">
        <v>134</v>
      </c>
      <c r="B299" s="139">
        <v>830008524</v>
      </c>
      <c r="C299" s="140" t="s">
        <v>242</v>
      </c>
      <c r="D299" s="141" t="s">
        <v>359</v>
      </c>
      <c r="E299" s="142" t="s">
        <v>352</v>
      </c>
      <c r="F299" s="141" t="s">
        <v>441</v>
      </c>
      <c r="G299" s="143">
        <v>14795</v>
      </c>
      <c r="H299" s="144">
        <v>41509</v>
      </c>
      <c r="I299" s="145">
        <f t="shared" si="77"/>
        <v>41540</v>
      </c>
      <c r="J299" s="146">
        <v>114.23</v>
      </c>
      <c r="K299" s="3">
        <v>835901</v>
      </c>
      <c r="L299" s="116">
        <f t="shared" si="75"/>
        <v>835901</v>
      </c>
      <c r="M299" s="147">
        <f t="shared" si="78"/>
        <v>861147.06889608689</v>
      </c>
      <c r="N299" s="6">
        <f t="shared" si="79"/>
        <v>861147.06889608689</v>
      </c>
      <c r="O299" s="18">
        <f t="shared" si="80"/>
        <v>1.2999999999999999E-4</v>
      </c>
      <c r="P299" s="14"/>
      <c r="Q299" s="217">
        <f t="shared" si="76"/>
        <v>-14795</v>
      </c>
    </row>
    <row r="300" spans="1:17" s="148" customFormat="1" ht="45" x14ac:dyDescent="0.25">
      <c r="A300" s="98" t="s">
        <v>134</v>
      </c>
      <c r="B300" s="139">
        <v>830008524</v>
      </c>
      <c r="C300" s="140" t="s">
        <v>242</v>
      </c>
      <c r="D300" s="141" t="s">
        <v>359</v>
      </c>
      <c r="E300" s="142" t="s">
        <v>352</v>
      </c>
      <c r="F300" s="141" t="s">
        <v>441</v>
      </c>
      <c r="G300" s="143">
        <v>14797</v>
      </c>
      <c r="H300" s="144">
        <v>41509</v>
      </c>
      <c r="I300" s="145">
        <f t="shared" si="77"/>
        <v>41540</v>
      </c>
      <c r="J300" s="146">
        <v>114.23</v>
      </c>
      <c r="K300" s="3">
        <v>2540931</v>
      </c>
      <c r="L300" s="116">
        <f t="shared" si="75"/>
        <v>2540931</v>
      </c>
      <c r="M300" s="147">
        <f t="shared" si="78"/>
        <v>2617672.7661735099</v>
      </c>
      <c r="N300" s="6">
        <f t="shared" si="79"/>
        <v>2617672.7661735099</v>
      </c>
      <c r="O300" s="18">
        <f t="shared" si="80"/>
        <v>3.8000000000000002E-4</v>
      </c>
      <c r="P300" s="14"/>
      <c r="Q300" s="217">
        <f t="shared" si="76"/>
        <v>-14797</v>
      </c>
    </row>
    <row r="301" spans="1:17" s="148" customFormat="1" ht="45" x14ac:dyDescent="0.25">
      <c r="A301" s="98" t="s">
        <v>134</v>
      </c>
      <c r="B301" s="139">
        <v>830008524</v>
      </c>
      <c r="C301" s="140" t="s">
        <v>242</v>
      </c>
      <c r="D301" s="141" t="s">
        <v>359</v>
      </c>
      <c r="E301" s="142" t="s">
        <v>352</v>
      </c>
      <c r="F301" s="141" t="s">
        <v>441</v>
      </c>
      <c r="G301" s="143">
        <v>14810</v>
      </c>
      <c r="H301" s="144">
        <v>41509</v>
      </c>
      <c r="I301" s="145">
        <f t="shared" si="77"/>
        <v>41540</v>
      </c>
      <c r="J301" s="146">
        <v>114.23</v>
      </c>
      <c r="K301" s="3">
        <v>825915</v>
      </c>
      <c r="L301" s="116">
        <f t="shared" ref="L301:L364" si="81">+K301</f>
        <v>825915</v>
      </c>
      <c r="M301" s="147">
        <f t="shared" si="78"/>
        <v>850859.46949137701</v>
      </c>
      <c r="N301" s="6">
        <f t="shared" si="79"/>
        <v>850859.46949137701</v>
      </c>
      <c r="O301" s="18">
        <f t="shared" si="80"/>
        <v>1.2E-4</v>
      </c>
      <c r="P301" s="14"/>
      <c r="Q301" s="217">
        <f t="shared" ref="Q301:Q364" si="82">+G301*-1</f>
        <v>-14810</v>
      </c>
    </row>
    <row r="302" spans="1:17" s="148" customFormat="1" ht="45" x14ac:dyDescent="0.25">
      <c r="A302" s="98" t="s">
        <v>134</v>
      </c>
      <c r="B302" s="139">
        <v>830008524</v>
      </c>
      <c r="C302" s="140" t="s">
        <v>242</v>
      </c>
      <c r="D302" s="141" t="s">
        <v>359</v>
      </c>
      <c r="E302" s="142" t="s">
        <v>352</v>
      </c>
      <c r="F302" s="141" t="s">
        <v>441</v>
      </c>
      <c r="G302" s="143">
        <v>14817</v>
      </c>
      <c r="H302" s="144">
        <v>41509</v>
      </c>
      <c r="I302" s="145">
        <f t="shared" ref="I302:I365" si="83">+H302+31</f>
        <v>41540</v>
      </c>
      <c r="J302" s="146">
        <v>114.23</v>
      </c>
      <c r="K302" s="3">
        <v>2328456</v>
      </c>
      <c r="L302" s="116">
        <f t="shared" si="81"/>
        <v>2328456</v>
      </c>
      <c r="M302" s="147">
        <f t="shared" ref="M302:M365" si="84">L302*$M$3/J302</f>
        <v>2398780.5487175002</v>
      </c>
      <c r="N302" s="6">
        <f t="shared" ref="N302:N365" si="85">M302</f>
        <v>2398780.5487175002</v>
      </c>
      <c r="O302" s="18">
        <f t="shared" si="80"/>
        <v>3.5E-4</v>
      </c>
      <c r="P302" s="14"/>
      <c r="Q302" s="217">
        <f t="shared" si="82"/>
        <v>-14817</v>
      </c>
    </row>
    <row r="303" spans="1:17" s="148" customFormat="1" ht="45" x14ac:dyDescent="0.25">
      <c r="A303" s="98" t="s">
        <v>134</v>
      </c>
      <c r="B303" s="139">
        <v>830008524</v>
      </c>
      <c r="C303" s="140" t="s">
        <v>242</v>
      </c>
      <c r="D303" s="141" t="s">
        <v>359</v>
      </c>
      <c r="E303" s="142" t="s">
        <v>352</v>
      </c>
      <c r="F303" s="141" t="s">
        <v>441</v>
      </c>
      <c r="G303" s="143">
        <v>14840</v>
      </c>
      <c r="H303" s="144">
        <v>41509</v>
      </c>
      <c r="I303" s="145">
        <f t="shared" si="83"/>
        <v>41540</v>
      </c>
      <c r="J303" s="146">
        <v>114.23</v>
      </c>
      <c r="K303" s="3">
        <v>403046</v>
      </c>
      <c r="L303" s="116">
        <f t="shared" si="81"/>
        <v>403046</v>
      </c>
      <c r="M303" s="147">
        <f t="shared" si="84"/>
        <v>415218.88540663576</v>
      </c>
      <c r="N303" s="6">
        <f t="shared" si="85"/>
        <v>415218.88540663576</v>
      </c>
      <c r="O303" s="18">
        <f t="shared" si="80"/>
        <v>6.0000000000000002E-5</v>
      </c>
      <c r="P303" s="14"/>
      <c r="Q303" s="217">
        <f t="shared" si="82"/>
        <v>-14840</v>
      </c>
    </row>
    <row r="304" spans="1:17" s="148" customFormat="1" ht="45" x14ac:dyDescent="0.25">
      <c r="A304" s="98" t="s">
        <v>134</v>
      </c>
      <c r="B304" s="139">
        <v>830008524</v>
      </c>
      <c r="C304" s="140" t="s">
        <v>242</v>
      </c>
      <c r="D304" s="141" t="s">
        <v>359</v>
      </c>
      <c r="E304" s="142" t="s">
        <v>352</v>
      </c>
      <c r="F304" s="141" t="s">
        <v>441</v>
      </c>
      <c r="G304" s="143">
        <v>4189</v>
      </c>
      <c r="H304" s="144">
        <v>41519</v>
      </c>
      <c r="I304" s="145">
        <f t="shared" si="83"/>
        <v>41550</v>
      </c>
      <c r="J304" s="146">
        <v>113.93</v>
      </c>
      <c r="K304" s="3">
        <v>1407840</v>
      </c>
      <c r="L304" s="116">
        <f t="shared" si="81"/>
        <v>1407840</v>
      </c>
      <c r="M304" s="147">
        <f t="shared" si="84"/>
        <v>1454178.9800754851</v>
      </c>
      <c r="N304" s="6">
        <f t="shared" si="85"/>
        <v>1454178.9800754851</v>
      </c>
      <c r="O304" s="18">
        <f t="shared" si="80"/>
        <v>2.1000000000000001E-4</v>
      </c>
      <c r="P304" s="14"/>
      <c r="Q304" s="217">
        <f t="shared" si="82"/>
        <v>-4189</v>
      </c>
    </row>
    <row r="305" spans="1:17" s="148" customFormat="1" ht="45" x14ac:dyDescent="0.25">
      <c r="A305" s="98" t="s">
        <v>134</v>
      </c>
      <c r="B305" s="139">
        <v>830008524</v>
      </c>
      <c r="C305" s="140" t="s">
        <v>242</v>
      </c>
      <c r="D305" s="141" t="s">
        <v>359</v>
      </c>
      <c r="E305" s="142" t="s">
        <v>352</v>
      </c>
      <c r="F305" s="141" t="s">
        <v>441</v>
      </c>
      <c r="G305" s="143">
        <v>15434</v>
      </c>
      <c r="H305" s="144">
        <v>41522</v>
      </c>
      <c r="I305" s="145">
        <f t="shared" si="83"/>
        <v>41553</v>
      </c>
      <c r="J305" s="146">
        <v>113.93</v>
      </c>
      <c r="K305" s="3">
        <v>434089</v>
      </c>
      <c r="L305" s="116">
        <f t="shared" si="81"/>
        <v>434089</v>
      </c>
      <c r="M305" s="147">
        <f t="shared" si="84"/>
        <v>448377.01676468004</v>
      </c>
      <c r="N305" s="6">
        <f t="shared" si="85"/>
        <v>448377.01676468004</v>
      </c>
      <c r="O305" s="18">
        <f t="shared" si="80"/>
        <v>6.9999999999999994E-5</v>
      </c>
      <c r="P305" s="14"/>
      <c r="Q305" s="217">
        <f t="shared" si="82"/>
        <v>-15434</v>
      </c>
    </row>
    <row r="306" spans="1:17" s="148" customFormat="1" ht="45" x14ac:dyDescent="0.25">
      <c r="A306" s="98" t="s">
        <v>134</v>
      </c>
      <c r="B306" s="139">
        <v>830008524</v>
      </c>
      <c r="C306" s="140" t="s">
        <v>242</v>
      </c>
      <c r="D306" s="141" t="s">
        <v>359</v>
      </c>
      <c r="E306" s="142" t="s">
        <v>352</v>
      </c>
      <c r="F306" s="141" t="s">
        <v>441</v>
      </c>
      <c r="G306" s="143">
        <v>15435</v>
      </c>
      <c r="H306" s="144">
        <v>41522</v>
      </c>
      <c r="I306" s="145">
        <f t="shared" si="83"/>
        <v>41553</v>
      </c>
      <c r="J306" s="146">
        <v>113.93</v>
      </c>
      <c r="K306" s="3">
        <v>342312</v>
      </c>
      <c r="L306" s="116">
        <f t="shared" si="81"/>
        <v>342312</v>
      </c>
      <c r="M306" s="147">
        <f t="shared" si="84"/>
        <v>353579.18160273856</v>
      </c>
      <c r="N306" s="6">
        <f t="shared" si="85"/>
        <v>353579.18160273856</v>
      </c>
      <c r="O306" s="18">
        <f t="shared" si="80"/>
        <v>5.0000000000000002E-5</v>
      </c>
      <c r="P306" s="14"/>
      <c r="Q306" s="217">
        <f t="shared" si="82"/>
        <v>-15435</v>
      </c>
    </row>
    <row r="307" spans="1:17" s="148" customFormat="1" ht="45" x14ac:dyDescent="0.25">
      <c r="A307" s="98" t="s">
        <v>134</v>
      </c>
      <c r="B307" s="139">
        <v>830008524</v>
      </c>
      <c r="C307" s="140" t="s">
        <v>242</v>
      </c>
      <c r="D307" s="141" t="s">
        <v>359</v>
      </c>
      <c r="E307" s="142" t="s">
        <v>352</v>
      </c>
      <c r="F307" s="141" t="s">
        <v>441</v>
      </c>
      <c r="G307" s="143">
        <v>15436</v>
      </c>
      <c r="H307" s="144">
        <v>41522</v>
      </c>
      <c r="I307" s="145">
        <f t="shared" si="83"/>
        <v>41553</v>
      </c>
      <c r="J307" s="146">
        <v>113.93</v>
      </c>
      <c r="K307" s="3">
        <v>1511874</v>
      </c>
      <c r="L307" s="116">
        <f t="shared" si="81"/>
        <v>1511874</v>
      </c>
      <c r="M307" s="147">
        <f t="shared" si="84"/>
        <v>1561637.2537523042</v>
      </c>
      <c r="N307" s="6">
        <f t="shared" si="85"/>
        <v>1561637.2537523042</v>
      </c>
      <c r="O307" s="18">
        <f t="shared" si="80"/>
        <v>2.3000000000000001E-4</v>
      </c>
      <c r="P307" s="14"/>
      <c r="Q307" s="217">
        <f t="shared" si="82"/>
        <v>-15436</v>
      </c>
    </row>
    <row r="308" spans="1:17" s="148" customFormat="1" ht="45" x14ac:dyDescent="0.25">
      <c r="A308" s="98" t="s">
        <v>134</v>
      </c>
      <c r="B308" s="139">
        <v>830008524</v>
      </c>
      <c r="C308" s="140" t="s">
        <v>242</v>
      </c>
      <c r="D308" s="141" t="s">
        <v>359</v>
      </c>
      <c r="E308" s="142" t="s">
        <v>352</v>
      </c>
      <c r="F308" s="141" t="s">
        <v>441</v>
      </c>
      <c r="G308" s="143">
        <v>16362</v>
      </c>
      <c r="H308" s="144">
        <v>41528</v>
      </c>
      <c r="I308" s="145">
        <f t="shared" si="83"/>
        <v>41559</v>
      </c>
      <c r="J308" s="146">
        <v>113.93</v>
      </c>
      <c r="K308" s="3">
        <v>569085</v>
      </c>
      <c r="L308" s="116">
        <f t="shared" si="81"/>
        <v>569085</v>
      </c>
      <c r="M308" s="147">
        <f t="shared" si="84"/>
        <v>587816.4030545071</v>
      </c>
      <c r="N308" s="6">
        <f t="shared" si="85"/>
        <v>587816.4030545071</v>
      </c>
      <c r="O308" s="18">
        <f t="shared" si="80"/>
        <v>9.0000000000000006E-5</v>
      </c>
      <c r="P308" s="14"/>
      <c r="Q308" s="217">
        <f t="shared" si="82"/>
        <v>-16362</v>
      </c>
    </row>
    <row r="309" spans="1:17" s="148" customFormat="1" ht="45" x14ac:dyDescent="0.25">
      <c r="A309" s="98" t="s">
        <v>134</v>
      </c>
      <c r="B309" s="139">
        <v>830008524</v>
      </c>
      <c r="C309" s="140" t="s">
        <v>242</v>
      </c>
      <c r="D309" s="141" t="s">
        <v>359</v>
      </c>
      <c r="E309" s="142" t="s">
        <v>352</v>
      </c>
      <c r="F309" s="141" t="s">
        <v>441</v>
      </c>
      <c r="G309" s="143">
        <v>16366</v>
      </c>
      <c r="H309" s="144">
        <v>41528</v>
      </c>
      <c r="I309" s="145">
        <f t="shared" si="83"/>
        <v>41559</v>
      </c>
      <c r="J309" s="146">
        <v>113.93</v>
      </c>
      <c r="K309" s="3">
        <v>178698</v>
      </c>
      <c r="L309" s="116">
        <f t="shared" si="81"/>
        <v>178698</v>
      </c>
      <c r="M309" s="147">
        <f t="shared" si="84"/>
        <v>184579.83533748792</v>
      </c>
      <c r="N309" s="6">
        <f t="shared" si="85"/>
        <v>184579.83533748792</v>
      </c>
      <c r="O309" s="18">
        <f t="shared" si="80"/>
        <v>3.0000000000000001E-5</v>
      </c>
      <c r="P309" s="14"/>
      <c r="Q309" s="217">
        <f t="shared" si="82"/>
        <v>-16366</v>
      </c>
    </row>
    <row r="310" spans="1:17" s="148" customFormat="1" ht="45" x14ac:dyDescent="0.25">
      <c r="A310" s="98" t="s">
        <v>134</v>
      </c>
      <c r="B310" s="139">
        <v>830008524</v>
      </c>
      <c r="C310" s="140" t="s">
        <v>242</v>
      </c>
      <c r="D310" s="141" t="s">
        <v>359</v>
      </c>
      <c r="E310" s="142" t="s">
        <v>352</v>
      </c>
      <c r="F310" s="141" t="s">
        <v>441</v>
      </c>
      <c r="G310" s="143">
        <v>17253</v>
      </c>
      <c r="H310" s="144">
        <v>41535</v>
      </c>
      <c r="I310" s="145">
        <f t="shared" si="83"/>
        <v>41566</v>
      </c>
      <c r="J310" s="146">
        <v>113.93</v>
      </c>
      <c r="K310" s="3">
        <v>1038427</v>
      </c>
      <c r="L310" s="116">
        <f t="shared" si="81"/>
        <v>1038427</v>
      </c>
      <c r="M310" s="147">
        <f t="shared" si="84"/>
        <v>1072606.7704730977</v>
      </c>
      <c r="N310" s="6">
        <f t="shared" si="85"/>
        <v>1072606.7704730977</v>
      </c>
      <c r="O310" s="18">
        <f t="shared" si="80"/>
        <v>1.6000000000000001E-4</v>
      </c>
      <c r="P310" s="14"/>
      <c r="Q310" s="217">
        <f t="shared" si="82"/>
        <v>-17253</v>
      </c>
    </row>
    <row r="311" spans="1:17" s="148" customFormat="1" ht="45" x14ac:dyDescent="0.25">
      <c r="A311" s="98" t="s">
        <v>134</v>
      </c>
      <c r="B311" s="139">
        <v>830008524</v>
      </c>
      <c r="C311" s="140" t="s">
        <v>242</v>
      </c>
      <c r="D311" s="141" t="s">
        <v>359</v>
      </c>
      <c r="E311" s="142" t="s">
        <v>352</v>
      </c>
      <c r="F311" s="141" t="s">
        <v>441</v>
      </c>
      <c r="G311" s="143">
        <v>17261</v>
      </c>
      <c r="H311" s="144">
        <v>41535</v>
      </c>
      <c r="I311" s="145">
        <f t="shared" si="83"/>
        <v>41566</v>
      </c>
      <c r="J311" s="146">
        <v>113.93</v>
      </c>
      <c r="K311" s="3">
        <v>161787</v>
      </c>
      <c r="L311" s="116">
        <f t="shared" si="81"/>
        <v>161787</v>
      </c>
      <c r="M311" s="147">
        <f t="shared" si="84"/>
        <v>167112.21065566575</v>
      </c>
      <c r="N311" s="6">
        <f t="shared" si="85"/>
        <v>167112.21065566575</v>
      </c>
      <c r="O311" s="18">
        <f t="shared" si="80"/>
        <v>2.0000000000000002E-5</v>
      </c>
      <c r="P311" s="14"/>
      <c r="Q311" s="217">
        <f t="shared" si="82"/>
        <v>-17261</v>
      </c>
    </row>
    <row r="312" spans="1:17" s="148" customFormat="1" ht="45" x14ac:dyDescent="0.25">
      <c r="A312" s="98" t="s">
        <v>134</v>
      </c>
      <c r="B312" s="139">
        <v>830008524</v>
      </c>
      <c r="C312" s="140" t="s">
        <v>242</v>
      </c>
      <c r="D312" s="141" t="s">
        <v>359</v>
      </c>
      <c r="E312" s="142" t="s">
        <v>352</v>
      </c>
      <c r="F312" s="141" t="s">
        <v>441</v>
      </c>
      <c r="G312" s="143">
        <v>17263</v>
      </c>
      <c r="H312" s="144">
        <v>41535</v>
      </c>
      <c r="I312" s="145">
        <f t="shared" si="83"/>
        <v>41566</v>
      </c>
      <c r="J312" s="146">
        <v>113.93</v>
      </c>
      <c r="K312" s="3">
        <v>664917</v>
      </c>
      <c r="L312" s="116">
        <f t="shared" si="81"/>
        <v>664917</v>
      </c>
      <c r="M312" s="147">
        <f t="shared" si="84"/>
        <v>686802.70832967607</v>
      </c>
      <c r="N312" s="6">
        <f t="shared" si="85"/>
        <v>686802.70832967607</v>
      </c>
      <c r="O312" s="18">
        <f t="shared" si="80"/>
        <v>1E-4</v>
      </c>
      <c r="P312" s="14"/>
      <c r="Q312" s="217">
        <f t="shared" si="82"/>
        <v>-17263</v>
      </c>
    </row>
    <row r="313" spans="1:17" s="148" customFormat="1" ht="45" x14ac:dyDescent="0.25">
      <c r="A313" s="98" t="s">
        <v>134</v>
      </c>
      <c r="B313" s="139">
        <v>830008524</v>
      </c>
      <c r="C313" s="140" t="s">
        <v>242</v>
      </c>
      <c r="D313" s="141" t="s">
        <v>359</v>
      </c>
      <c r="E313" s="142" t="s">
        <v>352</v>
      </c>
      <c r="F313" s="141" t="s">
        <v>441</v>
      </c>
      <c r="G313" s="143">
        <v>18028</v>
      </c>
      <c r="H313" s="144">
        <v>41542</v>
      </c>
      <c r="I313" s="145">
        <f t="shared" si="83"/>
        <v>41573</v>
      </c>
      <c r="J313" s="146">
        <v>113.93</v>
      </c>
      <c r="K313" s="3">
        <v>275806</v>
      </c>
      <c r="L313" s="116">
        <f t="shared" si="81"/>
        <v>275806</v>
      </c>
      <c r="M313" s="147">
        <f t="shared" si="84"/>
        <v>284884.14008601772</v>
      </c>
      <c r="N313" s="6">
        <f t="shared" si="85"/>
        <v>284884.14008601772</v>
      </c>
      <c r="O313" s="18">
        <f t="shared" si="80"/>
        <v>4.0000000000000003E-5</v>
      </c>
      <c r="P313" s="14"/>
      <c r="Q313" s="217">
        <f t="shared" si="82"/>
        <v>-18028</v>
      </c>
    </row>
    <row r="314" spans="1:17" s="148" customFormat="1" ht="45" x14ac:dyDescent="0.25">
      <c r="A314" s="98" t="s">
        <v>134</v>
      </c>
      <c r="B314" s="139">
        <v>830008524</v>
      </c>
      <c r="C314" s="140" t="s">
        <v>242</v>
      </c>
      <c r="D314" s="141" t="s">
        <v>359</v>
      </c>
      <c r="E314" s="142" t="s">
        <v>352</v>
      </c>
      <c r="F314" s="141" t="s">
        <v>441</v>
      </c>
      <c r="G314" s="143">
        <v>18029</v>
      </c>
      <c r="H314" s="144">
        <v>41542</v>
      </c>
      <c r="I314" s="145">
        <f t="shared" si="83"/>
        <v>41573</v>
      </c>
      <c r="J314" s="146">
        <v>113.93</v>
      </c>
      <c r="K314" s="3">
        <v>226704</v>
      </c>
      <c r="L314" s="116">
        <f t="shared" si="81"/>
        <v>226704</v>
      </c>
      <c r="M314" s="147">
        <f t="shared" si="84"/>
        <v>234165.95032037215</v>
      </c>
      <c r="N314" s="6">
        <f t="shared" si="85"/>
        <v>234165.95032037215</v>
      </c>
      <c r="O314" s="18">
        <f t="shared" si="80"/>
        <v>3.0000000000000001E-5</v>
      </c>
      <c r="P314" s="14"/>
      <c r="Q314" s="217">
        <f t="shared" si="82"/>
        <v>-18029</v>
      </c>
    </row>
    <row r="315" spans="1:17" s="148" customFormat="1" ht="45" x14ac:dyDescent="0.25">
      <c r="A315" s="98" t="s">
        <v>134</v>
      </c>
      <c r="B315" s="139">
        <v>830008524</v>
      </c>
      <c r="C315" s="140" t="s">
        <v>242</v>
      </c>
      <c r="D315" s="141" t="s">
        <v>359</v>
      </c>
      <c r="E315" s="142" t="s">
        <v>352</v>
      </c>
      <c r="F315" s="141" t="s">
        <v>441</v>
      </c>
      <c r="G315" s="143">
        <v>18714</v>
      </c>
      <c r="H315" s="144">
        <v>41554</v>
      </c>
      <c r="I315" s="145">
        <f t="shared" si="83"/>
        <v>41585</v>
      </c>
      <c r="J315" s="146">
        <v>113.68</v>
      </c>
      <c r="K315" s="3">
        <v>675440</v>
      </c>
      <c r="L315" s="116">
        <f t="shared" si="81"/>
        <v>675440</v>
      </c>
      <c r="M315" s="147">
        <f t="shared" si="84"/>
        <v>699206.3617171006</v>
      </c>
      <c r="N315" s="6">
        <f t="shared" si="85"/>
        <v>699206.3617171006</v>
      </c>
      <c r="O315" s="18">
        <f t="shared" si="80"/>
        <v>1E-4</v>
      </c>
      <c r="P315" s="14"/>
      <c r="Q315" s="217">
        <f t="shared" si="82"/>
        <v>-18714</v>
      </c>
    </row>
    <row r="316" spans="1:17" s="148" customFormat="1" ht="45" x14ac:dyDescent="0.25">
      <c r="A316" s="98" t="s">
        <v>134</v>
      </c>
      <c r="B316" s="139">
        <v>830008524</v>
      </c>
      <c r="C316" s="140" t="s">
        <v>242</v>
      </c>
      <c r="D316" s="141" t="s">
        <v>359</v>
      </c>
      <c r="E316" s="142" t="s">
        <v>352</v>
      </c>
      <c r="F316" s="141" t="s">
        <v>441</v>
      </c>
      <c r="G316" s="143">
        <v>18715</v>
      </c>
      <c r="H316" s="144">
        <v>41554</v>
      </c>
      <c r="I316" s="145">
        <f t="shared" si="83"/>
        <v>41585</v>
      </c>
      <c r="J316" s="146">
        <v>113.68</v>
      </c>
      <c r="K316" s="3">
        <v>139876</v>
      </c>
      <c r="L316" s="116">
        <f t="shared" si="81"/>
        <v>139876</v>
      </c>
      <c r="M316" s="147">
        <f t="shared" si="84"/>
        <v>144797.74524982407</v>
      </c>
      <c r="N316" s="6">
        <f t="shared" si="85"/>
        <v>144797.74524982407</v>
      </c>
      <c r="O316" s="18">
        <f t="shared" si="80"/>
        <v>2.0000000000000002E-5</v>
      </c>
      <c r="P316" s="14"/>
      <c r="Q316" s="217">
        <f t="shared" si="82"/>
        <v>-18715</v>
      </c>
    </row>
    <row r="317" spans="1:17" s="148" customFormat="1" ht="45" x14ac:dyDescent="0.25">
      <c r="A317" s="98" t="s">
        <v>134</v>
      </c>
      <c r="B317" s="139">
        <v>830008524</v>
      </c>
      <c r="C317" s="140" t="s">
        <v>242</v>
      </c>
      <c r="D317" s="141" t="s">
        <v>359</v>
      </c>
      <c r="E317" s="142" t="s">
        <v>352</v>
      </c>
      <c r="F317" s="141" t="s">
        <v>441</v>
      </c>
      <c r="G317" s="143">
        <v>18716</v>
      </c>
      <c r="H317" s="144">
        <v>41554</v>
      </c>
      <c r="I317" s="145">
        <f t="shared" si="83"/>
        <v>41585</v>
      </c>
      <c r="J317" s="146">
        <v>113.68</v>
      </c>
      <c r="K317" s="3">
        <v>1581750</v>
      </c>
      <c r="L317" s="116">
        <f t="shared" si="81"/>
        <v>1581750</v>
      </c>
      <c r="M317" s="147">
        <f t="shared" si="84"/>
        <v>1637406.2280084447</v>
      </c>
      <c r="N317" s="6">
        <f t="shared" si="85"/>
        <v>1637406.2280084447</v>
      </c>
      <c r="O317" s="18">
        <f t="shared" si="80"/>
        <v>2.4000000000000001E-4</v>
      </c>
      <c r="P317" s="14"/>
      <c r="Q317" s="217">
        <f t="shared" si="82"/>
        <v>-18716</v>
      </c>
    </row>
    <row r="318" spans="1:17" s="148" customFormat="1" ht="45" x14ac:dyDescent="0.25">
      <c r="A318" s="98" t="s">
        <v>134</v>
      </c>
      <c r="B318" s="139">
        <v>830008524</v>
      </c>
      <c r="C318" s="140" t="s">
        <v>242</v>
      </c>
      <c r="D318" s="141" t="s">
        <v>359</v>
      </c>
      <c r="E318" s="142" t="s">
        <v>352</v>
      </c>
      <c r="F318" s="141" t="s">
        <v>441</v>
      </c>
      <c r="G318" s="143">
        <v>18720</v>
      </c>
      <c r="H318" s="144">
        <v>41554</v>
      </c>
      <c r="I318" s="145">
        <f t="shared" si="83"/>
        <v>41585</v>
      </c>
      <c r="J318" s="146">
        <v>113.68</v>
      </c>
      <c r="K318" s="3">
        <v>133335</v>
      </c>
      <c r="L318" s="116">
        <f t="shared" si="81"/>
        <v>133335</v>
      </c>
      <c r="M318" s="147">
        <f t="shared" si="84"/>
        <v>138026.59042927515</v>
      </c>
      <c r="N318" s="6">
        <f t="shared" si="85"/>
        <v>138026.59042927515</v>
      </c>
      <c r="O318" s="18">
        <f t="shared" si="80"/>
        <v>2.0000000000000002E-5</v>
      </c>
      <c r="P318" s="14"/>
      <c r="Q318" s="217">
        <f t="shared" si="82"/>
        <v>-18720</v>
      </c>
    </row>
    <row r="319" spans="1:17" s="148" customFormat="1" ht="45" x14ac:dyDescent="0.25">
      <c r="A319" s="98" t="s">
        <v>134</v>
      </c>
      <c r="B319" s="139">
        <v>830008524</v>
      </c>
      <c r="C319" s="140" t="s">
        <v>242</v>
      </c>
      <c r="D319" s="141" t="s">
        <v>359</v>
      </c>
      <c r="E319" s="142" t="s">
        <v>352</v>
      </c>
      <c r="F319" s="141" t="s">
        <v>441</v>
      </c>
      <c r="G319" s="143">
        <v>19433</v>
      </c>
      <c r="H319" s="144">
        <v>41562</v>
      </c>
      <c r="I319" s="145">
        <f t="shared" si="83"/>
        <v>41593</v>
      </c>
      <c r="J319" s="146">
        <v>113.68</v>
      </c>
      <c r="K319" s="3">
        <v>285595</v>
      </c>
      <c r="L319" s="116">
        <f t="shared" si="81"/>
        <v>285595</v>
      </c>
      <c r="M319" s="147">
        <f t="shared" si="84"/>
        <v>295644.08515130187</v>
      </c>
      <c r="N319" s="6">
        <f t="shared" si="85"/>
        <v>295644.08515130187</v>
      </c>
      <c r="O319" s="18">
        <f t="shared" si="80"/>
        <v>4.0000000000000003E-5</v>
      </c>
      <c r="P319" s="14"/>
      <c r="Q319" s="217">
        <f t="shared" si="82"/>
        <v>-19433</v>
      </c>
    </row>
    <row r="320" spans="1:17" s="148" customFormat="1" ht="45" x14ac:dyDescent="0.25">
      <c r="A320" s="98" t="s">
        <v>134</v>
      </c>
      <c r="B320" s="139">
        <v>830008524</v>
      </c>
      <c r="C320" s="140" t="s">
        <v>242</v>
      </c>
      <c r="D320" s="141" t="s">
        <v>359</v>
      </c>
      <c r="E320" s="142" t="s">
        <v>352</v>
      </c>
      <c r="F320" s="141" t="s">
        <v>441</v>
      </c>
      <c r="G320" s="143">
        <v>19434</v>
      </c>
      <c r="H320" s="144">
        <v>41562</v>
      </c>
      <c r="I320" s="145">
        <f t="shared" si="83"/>
        <v>41593</v>
      </c>
      <c r="J320" s="146">
        <v>113.68</v>
      </c>
      <c r="K320" s="3">
        <v>759691</v>
      </c>
      <c r="L320" s="116">
        <f t="shared" si="81"/>
        <v>759691</v>
      </c>
      <c r="M320" s="147">
        <f t="shared" si="84"/>
        <v>786421.85855031677</v>
      </c>
      <c r="N320" s="6">
        <f t="shared" si="85"/>
        <v>786421.85855031677</v>
      </c>
      <c r="O320" s="18">
        <f t="shared" si="80"/>
        <v>1.1E-4</v>
      </c>
      <c r="P320" s="14"/>
      <c r="Q320" s="217">
        <f t="shared" si="82"/>
        <v>-19434</v>
      </c>
    </row>
    <row r="321" spans="1:17" s="148" customFormat="1" ht="45" x14ac:dyDescent="0.25">
      <c r="A321" s="98" t="s">
        <v>134</v>
      </c>
      <c r="B321" s="139">
        <v>830008524</v>
      </c>
      <c r="C321" s="140" t="s">
        <v>242</v>
      </c>
      <c r="D321" s="141" t="s">
        <v>359</v>
      </c>
      <c r="E321" s="142" t="s">
        <v>352</v>
      </c>
      <c r="F321" s="141" t="s">
        <v>441</v>
      </c>
      <c r="G321" s="143">
        <v>19727</v>
      </c>
      <c r="H321" s="144">
        <v>41564</v>
      </c>
      <c r="I321" s="145">
        <f t="shared" si="83"/>
        <v>41595</v>
      </c>
      <c r="J321" s="146">
        <v>113.68</v>
      </c>
      <c r="K321" s="3">
        <v>344670</v>
      </c>
      <c r="L321" s="116">
        <f t="shared" si="81"/>
        <v>344670</v>
      </c>
      <c r="M321" s="147">
        <f t="shared" si="84"/>
        <v>356797.72695285012</v>
      </c>
      <c r="N321" s="6">
        <f t="shared" si="85"/>
        <v>356797.72695285012</v>
      </c>
      <c r="O321" s="18">
        <f t="shared" si="80"/>
        <v>5.0000000000000002E-5</v>
      </c>
      <c r="P321" s="14"/>
      <c r="Q321" s="217">
        <f t="shared" si="82"/>
        <v>-19727</v>
      </c>
    </row>
    <row r="322" spans="1:17" s="148" customFormat="1" ht="45" x14ac:dyDescent="0.25">
      <c r="A322" s="98" t="s">
        <v>134</v>
      </c>
      <c r="B322" s="139">
        <v>830008524</v>
      </c>
      <c r="C322" s="140" t="s">
        <v>242</v>
      </c>
      <c r="D322" s="141" t="s">
        <v>359</v>
      </c>
      <c r="E322" s="142" t="s">
        <v>352</v>
      </c>
      <c r="F322" s="141" t="s">
        <v>441</v>
      </c>
      <c r="G322" s="143">
        <v>19728</v>
      </c>
      <c r="H322" s="144">
        <v>41564</v>
      </c>
      <c r="I322" s="145">
        <f t="shared" si="83"/>
        <v>41595</v>
      </c>
      <c r="J322" s="146">
        <v>113.68</v>
      </c>
      <c r="K322" s="3">
        <v>496675</v>
      </c>
      <c r="L322" s="116">
        <f t="shared" si="81"/>
        <v>496675</v>
      </c>
      <c r="M322" s="147">
        <f t="shared" si="84"/>
        <v>514151.24912033777</v>
      </c>
      <c r="N322" s="6">
        <f t="shared" si="85"/>
        <v>514151.24912033777</v>
      </c>
      <c r="O322" s="18">
        <f t="shared" si="80"/>
        <v>6.9999999999999994E-5</v>
      </c>
      <c r="P322" s="14"/>
      <c r="Q322" s="217">
        <f t="shared" si="82"/>
        <v>-19728</v>
      </c>
    </row>
    <row r="323" spans="1:17" s="148" customFormat="1" ht="45" x14ac:dyDescent="0.25">
      <c r="A323" s="98" t="s">
        <v>134</v>
      </c>
      <c r="B323" s="139">
        <v>830008524</v>
      </c>
      <c r="C323" s="140" t="s">
        <v>242</v>
      </c>
      <c r="D323" s="141" t="s">
        <v>359</v>
      </c>
      <c r="E323" s="142" t="s">
        <v>352</v>
      </c>
      <c r="F323" s="141" t="s">
        <v>441</v>
      </c>
      <c r="G323" s="143">
        <v>20134</v>
      </c>
      <c r="H323" s="144">
        <v>41568</v>
      </c>
      <c r="I323" s="145">
        <f t="shared" si="83"/>
        <v>41599</v>
      </c>
      <c r="J323" s="146">
        <v>113.68</v>
      </c>
      <c r="K323" s="3">
        <v>393256</v>
      </c>
      <c r="L323" s="116">
        <f t="shared" si="81"/>
        <v>393256</v>
      </c>
      <c r="M323" s="147">
        <f t="shared" si="84"/>
        <v>407093.29767769179</v>
      </c>
      <c r="N323" s="6">
        <f t="shared" si="85"/>
        <v>407093.29767769179</v>
      </c>
      <c r="O323" s="18">
        <f t="shared" si="80"/>
        <v>6.0000000000000002E-5</v>
      </c>
      <c r="P323" s="14"/>
      <c r="Q323" s="217">
        <f t="shared" si="82"/>
        <v>-20134</v>
      </c>
    </row>
    <row r="324" spans="1:17" s="148" customFormat="1" ht="45" x14ac:dyDescent="0.25">
      <c r="A324" s="98" t="s">
        <v>134</v>
      </c>
      <c r="B324" s="139">
        <v>830008524</v>
      </c>
      <c r="C324" s="140" t="s">
        <v>242</v>
      </c>
      <c r="D324" s="141" t="s">
        <v>359</v>
      </c>
      <c r="E324" s="142" t="s">
        <v>352</v>
      </c>
      <c r="F324" s="141" t="s">
        <v>441</v>
      </c>
      <c r="G324" s="143">
        <v>20646</v>
      </c>
      <c r="H324" s="144">
        <v>41571</v>
      </c>
      <c r="I324" s="145">
        <f t="shared" si="83"/>
        <v>41602</v>
      </c>
      <c r="J324" s="146">
        <v>113.68</v>
      </c>
      <c r="K324" s="3">
        <v>721665</v>
      </c>
      <c r="L324" s="116">
        <f t="shared" si="81"/>
        <v>721665</v>
      </c>
      <c r="M324" s="147">
        <f t="shared" si="84"/>
        <v>747057.85714285716</v>
      </c>
      <c r="N324" s="6">
        <f t="shared" si="85"/>
        <v>747057.85714285716</v>
      </c>
      <c r="O324" s="18">
        <f t="shared" si="80"/>
        <v>1.1E-4</v>
      </c>
      <c r="P324" s="14"/>
      <c r="Q324" s="217">
        <f t="shared" si="82"/>
        <v>-20646</v>
      </c>
    </row>
    <row r="325" spans="1:17" s="148" customFormat="1" ht="45" x14ac:dyDescent="0.25">
      <c r="A325" s="98" t="s">
        <v>134</v>
      </c>
      <c r="B325" s="139">
        <v>830008524</v>
      </c>
      <c r="C325" s="140" t="s">
        <v>242</v>
      </c>
      <c r="D325" s="141" t="s">
        <v>359</v>
      </c>
      <c r="E325" s="142" t="s">
        <v>352</v>
      </c>
      <c r="F325" s="141" t="s">
        <v>441</v>
      </c>
      <c r="G325" s="143">
        <v>20647</v>
      </c>
      <c r="H325" s="144">
        <v>41571</v>
      </c>
      <c r="I325" s="145">
        <f t="shared" si="83"/>
        <v>41602</v>
      </c>
      <c r="J325" s="146">
        <v>113.68</v>
      </c>
      <c r="K325" s="3">
        <v>731520</v>
      </c>
      <c r="L325" s="116">
        <f t="shared" si="81"/>
        <v>731520</v>
      </c>
      <c r="M325" s="147">
        <f t="shared" si="84"/>
        <v>757259.61998592538</v>
      </c>
      <c r="N325" s="6">
        <f t="shared" si="85"/>
        <v>757259.61998592538</v>
      </c>
      <c r="O325" s="18">
        <f t="shared" si="80"/>
        <v>1.1E-4</v>
      </c>
      <c r="P325" s="14"/>
      <c r="Q325" s="217">
        <f t="shared" si="82"/>
        <v>-20647</v>
      </c>
    </row>
    <row r="326" spans="1:17" s="148" customFormat="1" ht="45" x14ac:dyDescent="0.25">
      <c r="A326" s="98" t="s">
        <v>134</v>
      </c>
      <c r="B326" s="139">
        <v>830008524</v>
      </c>
      <c r="C326" s="140" t="s">
        <v>242</v>
      </c>
      <c r="D326" s="141" t="s">
        <v>359</v>
      </c>
      <c r="E326" s="142" t="s">
        <v>352</v>
      </c>
      <c r="F326" s="141" t="s">
        <v>441</v>
      </c>
      <c r="G326" s="143">
        <v>20648</v>
      </c>
      <c r="H326" s="144">
        <v>41571</v>
      </c>
      <c r="I326" s="145">
        <f t="shared" si="83"/>
        <v>41602</v>
      </c>
      <c r="J326" s="146">
        <v>113.68</v>
      </c>
      <c r="K326" s="3">
        <v>235958</v>
      </c>
      <c r="L326" s="116">
        <f t="shared" si="81"/>
        <v>235958</v>
      </c>
      <c r="M326" s="147">
        <f t="shared" si="84"/>
        <v>244260.53342716396</v>
      </c>
      <c r="N326" s="6">
        <f t="shared" si="85"/>
        <v>244260.53342716396</v>
      </c>
      <c r="O326" s="18">
        <f t="shared" si="80"/>
        <v>4.0000000000000003E-5</v>
      </c>
      <c r="P326" s="14"/>
      <c r="Q326" s="217">
        <f t="shared" si="82"/>
        <v>-20648</v>
      </c>
    </row>
    <row r="327" spans="1:17" s="148" customFormat="1" ht="45" x14ac:dyDescent="0.25">
      <c r="A327" s="98" t="s">
        <v>134</v>
      </c>
      <c r="B327" s="139">
        <v>830008524</v>
      </c>
      <c r="C327" s="140" t="s">
        <v>242</v>
      </c>
      <c r="D327" s="141" t="s">
        <v>359</v>
      </c>
      <c r="E327" s="142" t="s">
        <v>352</v>
      </c>
      <c r="F327" s="141" t="s">
        <v>441</v>
      </c>
      <c r="G327" s="143">
        <v>20649</v>
      </c>
      <c r="H327" s="144">
        <v>41571</v>
      </c>
      <c r="I327" s="145">
        <f t="shared" si="83"/>
        <v>41602</v>
      </c>
      <c r="J327" s="146">
        <v>113.68</v>
      </c>
      <c r="K327" s="3">
        <v>411568</v>
      </c>
      <c r="L327" s="116">
        <f t="shared" si="81"/>
        <v>411568</v>
      </c>
      <c r="M327" s="147">
        <f t="shared" si="84"/>
        <v>426049.63265306124</v>
      </c>
      <c r="N327" s="6">
        <f t="shared" si="85"/>
        <v>426049.63265306124</v>
      </c>
      <c r="O327" s="18">
        <f t="shared" si="80"/>
        <v>6.0000000000000002E-5</v>
      </c>
      <c r="P327" s="14"/>
      <c r="Q327" s="217">
        <f t="shared" si="82"/>
        <v>-20649</v>
      </c>
    </row>
    <row r="328" spans="1:17" s="148" customFormat="1" ht="45" x14ac:dyDescent="0.25">
      <c r="A328" s="98" t="s">
        <v>134</v>
      </c>
      <c r="B328" s="139">
        <v>830008524</v>
      </c>
      <c r="C328" s="140" t="s">
        <v>242</v>
      </c>
      <c r="D328" s="141" t="s">
        <v>359</v>
      </c>
      <c r="E328" s="142" t="s">
        <v>352</v>
      </c>
      <c r="F328" s="141" t="s">
        <v>441</v>
      </c>
      <c r="G328" s="143">
        <v>20713</v>
      </c>
      <c r="H328" s="144">
        <v>41572</v>
      </c>
      <c r="I328" s="145">
        <f t="shared" si="83"/>
        <v>41603</v>
      </c>
      <c r="J328" s="146">
        <v>113.68</v>
      </c>
      <c r="K328" s="3">
        <v>2405627</v>
      </c>
      <c r="L328" s="116">
        <f t="shared" si="81"/>
        <v>2405627</v>
      </c>
      <c r="M328" s="147">
        <f t="shared" si="84"/>
        <v>2490272.5665024631</v>
      </c>
      <c r="N328" s="6">
        <f t="shared" si="85"/>
        <v>2490272.5665024631</v>
      </c>
      <c r="O328" s="18">
        <f t="shared" si="80"/>
        <v>3.6000000000000002E-4</v>
      </c>
      <c r="P328" s="14"/>
      <c r="Q328" s="217">
        <f t="shared" si="82"/>
        <v>-20713</v>
      </c>
    </row>
    <row r="329" spans="1:17" s="148" customFormat="1" ht="45" x14ac:dyDescent="0.25">
      <c r="A329" s="98" t="s">
        <v>134</v>
      </c>
      <c r="B329" s="139">
        <v>830008524</v>
      </c>
      <c r="C329" s="140" t="s">
        <v>242</v>
      </c>
      <c r="D329" s="141" t="s">
        <v>359</v>
      </c>
      <c r="E329" s="142" t="s">
        <v>352</v>
      </c>
      <c r="F329" s="141" t="s">
        <v>441</v>
      </c>
      <c r="G329" s="143">
        <v>21192</v>
      </c>
      <c r="H329" s="144">
        <v>41591</v>
      </c>
      <c r="I329" s="145">
        <f t="shared" si="83"/>
        <v>41622</v>
      </c>
      <c r="J329" s="146">
        <v>113.98</v>
      </c>
      <c r="K329" s="3">
        <v>172401</v>
      </c>
      <c r="L329" s="116">
        <f t="shared" si="81"/>
        <v>172401</v>
      </c>
      <c r="M329" s="147">
        <f t="shared" si="84"/>
        <v>177997.45288647129</v>
      </c>
      <c r="N329" s="6">
        <f t="shared" si="85"/>
        <v>177997.45288647129</v>
      </c>
      <c r="O329" s="18">
        <f t="shared" si="80"/>
        <v>3.0000000000000001E-5</v>
      </c>
      <c r="P329" s="14"/>
      <c r="Q329" s="217">
        <f t="shared" si="82"/>
        <v>-21192</v>
      </c>
    </row>
    <row r="330" spans="1:17" s="148" customFormat="1" ht="45" x14ac:dyDescent="0.25">
      <c r="A330" s="98" t="s">
        <v>134</v>
      </c>
      <c r="B330" s="139">
        <v>830008524</v>
      </c>
      <c r="C330" s="140" t="s">
        <v>242</v>
      </c>
      <c r="D330" s="141" t="s">
        <v>359</v>
      </c>
      <c r="E330" s="142" t="s">
        <v>352</v>
      </c>
      <c r="F330" s="141" t="s">
        <v>441</v>
      </c>
      <c r="G330" s="143">
        <v>21714</v>
      </c>
      <c r="H330" s="144">
        <v>41591</v>
      </c>
      <c r="I330" s="145">
        <f t="shared" si="83"/>
        <v>41622</v>
      </c>
      <c r="J330" s="146">
        <v>113.98</v>
      </c>
      <c r="K330" s="3">
        <v>922140</v>
      </c>
      <c r="L330" s="116">
        <f t="shared" si="81"/>
        <v>922140</v>
      </c>
      <c r="M330" s="147">
        <f t="shared" si="84"/>
        <v>952074.35690472007</v>
      </c>
      <c r="N330" s="6">
        <f t="shared" si="85"/>
        <v>952074.35690472007</v>
      </c>
      <c r="O330" s="18">
        <f t="shared" si="80"/>
        <v>1.3999999999999999E-4</v>
      </c>
      <c r="P330" s="14"/>
      <c r="Q330" s="217">
        <f t="shared" si="82"/>
        <v>-21714</v>
      </c>
    </row>
    <row r="331" spans="1:17" s="148" customFormat="1" ht="45" x14ac:dyDescent="0.25">
      <c r="A331" s="98" t="s">
        <v>134</v>
      </c>
      <c r="B331" s="139">
        <v>830008524</v>
      </c>
      <c r="C331" s="140" t="s">
        <v>242</v>
      </c>
      <c r="D331" s="141" t="s">
        <v>359</v>
      </c>
      <c r="E331" s="142" t="s">
        <v>352</v>
      </c>
      <c r="F331" s="141" t="s">
        <v>441</v>
      </c>
      <c r="G331" s="143">
        <v>21715</v>
      </c>
      <c r="H331" s="144">
        <v>41591</v>
      </c>
      <c r="I331" s="145">
        <f t="shared" si="83"/>
        <v>41622</v>
      </c>
      <c r="J331" s="146">
        <v>113.98</v>
      </c>
      <c r="K331" s="3">
        <v>1084651</v>
      </c>
      <c r="L331" s="116">
        <f t="shared" si="81"/>
        <v>1084651</v>
      </c>
      <c r="M331" s="147">
        <f t="shared" si="84"/>
        <v>1119860.7622389894</v>
      </c>
      <c r="N331" s="6">
        <f t="shared" si="85"/>
        <v>1119860.7622389894</v>
      </c>
      <c r="O331" s="18">
        <f t="shared" si="80"/>
        <v>1.6000000000000001E-4</v>
      </c>
      <c r="P331" s="14"/>
      <c r="Q331" s="217">
        <f t="shared" si="82"/>
        <v>-21715</v>
      </c>
    </row>
    <row r="332" spans="1:17" s="148" customFormat="1" ht="45" x14ac:dyDescent="0.25">
      <c r="A332" s="98" t="s">
        <v>134</v>
      </c>
      <c r="B332" s="139">
        <v>830008524</v>
      </c>
      <c r="C332" s="140" t="s">
        <v>242</v>
      </c>
      <c r="D332" s="141" t="s">
        <v>359</v>
      </c>
      <c r="E332" s="142" t="s">
        <v>352</v>
      </c>
      <c r="F332" s="141" t="s">
        <v>441</v>
      </c>
      <c r="G332" s="143">
        <v>22164</v>
      </c>
      <c r="H332" s="144">
        <v>41593</v>
      </c>
      <c r="I332" s="145">
        <f t="shared" si="83"/>
        <v>41624</v>
      </c>
      <c r="J332" s="146">
        <v>113.98</v>
      </c>
      <c r="K332" s="3">
        <v>1186022</v>
      </c>
      <c r="L332" s="116">
        <f t="shared" si="81"/>
        <v>1186022</v>
      </c>
      <c r="M332" s="147">
        <f t="shared" si="84"/>
        <v>1224522.4509563081</v>
      </c>
      <c r="N332" s="6">
        <f t="shared" si="85"/>
        <v>1224522.4509563081</v>
      </c>
      <c r="O332" s="18">
        <f t="shared" si="80"/>
        <v>1.8000000000000001E-4</v>
      </c>
      <c r="P332" s="14"/>
      <c r="Q332" s="217">
        <f t="shared" si="82"/>
        <v>-22164</v>
      </c>
    </row>
    <row r="333" spans="1:17" s="148" customFormat="1" ht="45" x14ac:dyDescent="0.25">
      <c r="A333" s="98" t="s">
        <v>134</v>
      </c>
      <c r="B333" s="139">
        <v>830008524</v>
      </c>
      <c r="C333" s="140" t="s">
        <v>242</v>
      </c>
      <c r="D333" s="141" t="s">
        <v>359</v>
      </c>
      <c r="E333" s="142" t="s">
        <v>352</v>
      </c>
      <c r="F333" s="141" t="s">
        <v>441</v>
      </c>
      <c r="G333" s="143">
        <v>22166</v>
      </c>
      <c r="H333" s="144">
        <v>41593</v>
      </c>
      <c r="I333" s="145">
        <f t="shared" si="83"/>
        <v>41624</v>
      </c>
      <c r="J333" s="146">
        <v>113.98</v>
      </c>
      <c r="K333" s="3">
        <v>342644</v>
      </c>
      <c r="L333" s="116">
        <f t="shared" si="81"/>
        <v>342644</v>
      </c>
      <c r="M333" s="147">
        <f t="shared" si="84"/>
        <v>353766.85313212842</v>
      </c>
      <c r="N333" s="6">
        <f t="shared" si="85"/>
        <v>353766.85313212842</v>
      </c>
      <c r="O333" s="18">
        <f t="shared" ref="O333:O396" si="86">ROUND(N333/$N$1042,5)</f>
        <v>5.0000000000000002E-5</v>
      </c>
      <c r="P333" s="14"/>
      <c r="Q333" s="217">
        <f t="shared" si="82"/>
        <v>-22166</v>
      </c>
    </row>
    <row r="334" spans="1:17" s="148" customFormat="1" ht="45" x14ac:dyDescent="0.25">
      <c r="A334" s="98" t="s">
        <v>134</v>
      </c>
      <c r="B334" s="139">
        <v>830008524</v>
      </c>
      <c r="C334" s="140" t="s">
        <v>242</v>
      </c>
      <c r="D334" s="141" t="s">
        <v>359</v>
      </c>
      <c r="E334" s="142" t="s">
        <v>352</v>
      </c>
      <c r="F334" s="141" t="s">
        <v>441</v>
      </c>
      <c r="G334" s="143">
        <v>22403</v>
      </c>
      <c r="H334" s="144">
        <v>41596</v>
      </c>
      <c r="I334" s="145">
        <f t="shared" si="83"/>
        <v>41627</v>
      </c>
      <c r="J334" s="146">
        <v>113.98</v>
      </c>
      <c r="K334" s="3">
        <v>130016</v>
      </c>
      <c r="L334" s="116">
        <f t="shared" si="81"/>
        <v>130016</v>
      </c>
      <c r="M334" s="147">
        <f t="shared" si="84"/>
        <v>134236.55799263029</v>
      </c>
      <c r="N334" s="6">
        <f t="shared" si="85"/>
        <v>134236.55799263029</v>
      </c>
      <c r="O334" s="18">
        <f t="shared" si="86"/>
        <v>2.0000000000000002E-5</v>
      </c>
      <c r="P334" s="14"/>
      <c r="Q334" s="217">
        <f t="shared" si="82"/>
        <v>-22403</v>
      </c>
    </row>
    <row r="335" spans="1:17" s="148" customFormat="1" ht="45" x14ac:dyDescent="0.25">
      <c r="A335" s="98" t="s">
        <v>134</v>
      </c>
      <c r="B335" s="139">
        <v>830008524</v>
      </c>
      <c r="C335" s="140" t="s">
        <v>242</v>
      </c>
      <c r="D335" s="141" t="s">
        <v>359</v>
      </c>
      <c r="E335" s="142" t="s">
        <v>352</v>
      </c>
      <c r="F335" s="141" t="s">
        <v>441</v>
      </c>
      <c r="G335" s="143">
        <v>22489</v>
      </c>
      <c r="H335" s="144">
        <v>41597</v>
      </c>
      <c r="I335" s="145">
        <f t="shared" si="83"/>
        <v>41628</v>
      </c>
      <c r="J335" s="146">
        <v>113.98</v>
      </c>
      <c r="K335" s="3">
        <v>31636</v>
      </c>
      <c r="L335" s="116">
        <f t="shared" si="81"/>
        <v>31636</v>
      </c>
      <c r="M335" s="147">
        <f t="shared" si="84"/>
        <v>32662.962625021937</v>
      </c>
      <c r="N335" s="6">
        <f t="shared" si="85"/>
        <v>32662.962625021937</v>
      </c>
      <c r="O335" s="18">
        <f t="shared" si="86"/>
        <v>0</v>
      </c>
      <c r="P335" s="14"/>
      <c r="Q335" s="217">
        <f t="shared" si="82"/>
        <v>-22489</v>
      </c>
    </row>
    <row r="336" spans="1:17" s="148" customFormat="1" ht="45" x14ac:dyDescent="0.25">
      <c r="A336" s="98" t="s">
        <v>134</v>
      </c>
      <c r="B336" s="139">
        <v>830008524</v>
      </c>
      <c r="C336" s="140" t="s">
        <v>242</v>
      </c>
      <c r="D336" s="141" t="s">
        <v>359</v>
      </c>
      <c r="E336" s="142" t="s">
        <v>352</v>
      </c>
      <c r="F336" s="141" t="s">
        <v>441</v>
      </c>
      <c r="G336" s="143">
        <v>22521</v>
      </c>
      <c r="H336" s="144">
        <v>41597</v>
      </c>
      <c r="I336" s="145">
        <f t="shared" si="83"/>
        <v>41628</v>
      </c>
      <c r="J336" s="146">
        <v>113.98</v>
      </c>
      <c r="K336" s="3">
        <v>284725</v>
      </c>
      <c r="L336" s="116">
        <f t="shared" si="81"/>
        <v>284725</v>
      </c>
      <c r="M336" s="147">
        <f t="shared" si="84"/>
        <v>293967.69608703285</v>
      </c>
      <c r="N336" s="6">
        <f t="shared" si="85"/>
        <v>293967.69608703285</v>
      </c>
      <c r="O336" s="18">
        <f t="shared" si="86"/>
        <v>4.0000000000000003E-5</v>
      </c>
      <c r="P336" s="14"/>
      <c r="Q336" s="217">
        <f t="shared" si="82"/>
        <v>-22521</v>
      </c>
    </row>
    <row r="337" spans="1:17" s="148" customFormat="1" ht="45" x14ac:dyDescent="0.25">
      <c r="A337" s="98" t="s">
        <v>134</v>
      </c>
      <c r="B337" s="139">
        <v>830008524</v>
      </c>
      <c r="C337" s="140" t="s">
        <v>242</v>
      </c>
      <c r="D337" s="141" t="s">
        <v>359</v>
      </c>
      <c r="E337" s="142" t="s">
        <v>352</v>
      </c>
      <c r="F337" s="141" t="s">
        <v>441</v>
      </c>
      <c r="G337" s="143">
        <v>22843</v>
      </c>
      <c r="H337" s="144">
        <v>41599</v>
      </c>
      <c r="I337" s="145">
        <f t="shared" si="83"/>
        <v>41630</v>
      </c>
      <c r="J337" s="146">
        <v>113.98</v>
      </c>
      <c r="K337" s="3">
        <v>430174</v>
      </c>
      <c r="L337" s="116">
        <f t="shared" si="81"/>
        <v>430174</v>
      </c>
      <c r="M337" s="147">
        <f t="shared" si="84"/>
        <v>444138.23758554133</v>
      </c>
      <c r="N337" s="6">
        <f t="shared" si="85"/>
        <v>444138.23758554133</v>
      </c>
      <c r="O337" s="18">
        <f t="shared" si="86"/>
        <v>6.0000000000000002E-5</v>
      </c>
      <c r="P337" s="14"/>
      <c r="Q337" s="217">
        <f t="shared" si="82"/>
        <v>-22843</v>
      </c>
    </row>
    <row r="338" spans="1:17" s="148" customFormat="1" ht="45" x14ac:dyDescent="0.25">
      <c r="A338" s="98" t="s">
        <v>134</v>
      </c>
      <c r="B338" s="139">
        <v>830008524</v>
      </c>
      <c r="C338" s="140" t="s">
        <v>242</v>
      </c>
      <c r="D338" s="141" t="s">
        <v>359</v>
      </c>
      <c r="E338" s="142" t="s">
        <v>352</v>
      </c>
      <c r="F338" s="141" t="s">
        <v>441</v>
      </c>
      <c r="G338" s="143">
        <v>22844</v>
      </c>
      <c r="H338" s="144">
        <v>41599</v>
      </c>
      <c r="I338" s="145">
        <f t="shared" si="83"/>
        <v>41630</v>
      </c>
      <c r="J338" s="146">
        <v>113.98</v>
      </c>
      <c r="K338" s="3">
        <v>14222</v>
      </c>
      <c r="L338" s="116">
        <f t="shared" si="81"/>
        <v>14222</v>
      </c>
      <c r="M338" s="147">
        <f t="shared" si="84"/>
        <v>14683.672223197053</v>
      </c>
      <c r="N338" s="6">
        <f t="shared" si="85"/>
        <v>14683.672223197053</v>
      </c>
      <c r="O338" s="18">
        <f t="shared" si="86"/>
        <v>0</v>
      </c>
      <c r="P338" s="14"/>
      <c r="Q338" s="217">
        <f t="shared" si="82"/>
        <v>-22844</v>
      </c>
    </row>
    <row r="339" spans="1:17" s="148" customFormat="1" ht="45" x14ac:dyDescent="0.25">
      <c r="A339" s="98" t="s">
        <v>134</v>
      </c>
      <c r="B339" s="139">
        <v>830008524</v>
      </c>
      <c r="C339" s="140" t="s">
        <v>242</v>
      </c>
      <c r="D339" s="141" t="s">
        <v>359</v>
      </c>
      <c r="E339" s="142" t="s">
        <v>352</v>
      </c>
      <c r="F339" s="141" t="s">
        <v>441</v>
      </c>
      <c r="G339" s="143">
        <v>22846</v>
      </c>
      <c r="H339" s="144">
        <v>41599</v>
      </c>
      <c r="I339" s="145">
        <f t="shared" si="83"/>
        <v>41630</v>
      </c>
      <c r="J339" s="146">
        <v>113.98</v>
      </c>
      <c r="K339" s="3">
        <v>767143</v>
      </c>
      <c r="L339" s="116">
        <f t="shared" si="81"/>
        <v>767143</v>
      </c>
      <c r="M339" s="147">
        <f t="shared" si="84"/>
        <v>792045.86980171967</v>
      </c>
      <c r="N339" s="6">
        <f t="shared" si="85"/>
        <v>792045.86980171967</v>
      </c>
      <c r="O339" s="18">
        <f t="shared" si="86"/>
        <v>1.2E-4</v>
      </c>
      <c r="P339" s="14"/>
      <c r="Q339" s="217">
        <f t="shared" si="82"/>
        <v>-22846</v>
      </c>
    </row>
    <row r="340" spans="1:17" s="148" customFormat="1" ht="45" x14ac:dyDescent="0.25">
      <c r="A340" s="98" t="s">
        <v>134</v>
      </c>
      <c r="B340" s="139">
        <v>830008524</v>
      </c>
      <c r="C340" s="140" t="s">
        <v>242</v>
      </c>
      <c r="D340" s="141" t="s">
        <v>359</v>
      </c>
      <c r="E340" s="142" t="s">
        <v>352</v>
      </c>
      <c r="F340" s="141" t="s">
        <v>441</v>
      </c>
      <c r="G340" s="143">
        <v>22847</v>
      </c>
      <c r="H340" s="144">
        <v>41599</v>
      </c>
      <c r="I340" s="145">
        <f t="shared" si="83"/>
        <v>41630</v>
      </c>
      <c r="J340" s="146">
        <v>113.98</v>
      </c>
      <c r="K340" s="3">
        <v>103333</v>
      </c>
      <c r="L340" s="116">
        <f t="shared" si="81"/>
        <v>103333</v>
      </c>
      <c r="M340" s="147">
        <f t="shared" si="84"/>
        <v>106687.3788383927</v>
      </c>
      <c r="N340" s="6">
        <f t="shared" si="85"/>
        <v>106687.3788383927</v>
      </c>
      <c r="O340" s="18">
        <f t="shared" si="86"/>
        <v>2.0000000000000002E-5</v>
      </c>
      <c r="P340" s="14"/>
      <c r="Q340" s="217">
        <f t="shared" si="82"/>
        <v>-22847</v>
      </c>
    </row>
    <row r="341" spans="1:17" s="148" customFormat="1" ht="45" x14ac:dyDescent="0.25">
      <c r="A341" s="98" t="s">
        <v>134</v>
      </c>
      <c r="B341" s="139">
        <v>830008524</v>
      </c>
      <c r="C341" s="140" t="s">
        <v>242</v>
      </c>
      <c r="D341" s="141" t="s">
        <v>359</v>
      </c>
      <c r="E341" s="142" t="s">
        <v>352</v>
      </c>
      <c r="F341" s="141" t="s">
        <v>441</v>
      </c>
      <c r="G341" s="143">
        <v>22848</v>
      </c>
      <c r="H341" s="144">
        <v>41599</v>
      </c>
      <c r="I341" s="145">
        <f t="shared" si="83"/>
        <v>41630</v>
      </c>
      <c r="J341" s="146">
        <v>113.98</v>
      </c>
      <c r="K341" s="3">
        <v>1084841</v>
      </c>
      <c r="L341" s="116">
        <f t="shared" si="81"/>
        <v>1084841</v>
      </c>
      <c r="M341" s="147">
        <f t="shared" si="84"/>
        <v>1120056.9299877172</v>
      </c>
      <c r="N341" s="6">
        <f t="shared" si="85"/>
        <v>1120056.9299877172</v>
      </c>
      <c r="O341" s="18">
        <f t="shared" si="86"/>
        <v>1.6000000000000001E-4</v>
      </c>
      <c r="P341" s="14"/>
      <c r="Q341" s="217">
        <f t="shared" si="82"/>
        <v>-22848</v>
      </c>
    </row>
    <row r="342" spans="1:17" s="148" customFormat="1" ht="45" x14ac:dyDescent="0.25">
      <c r="A342" s="98" t="s">
        <v>134</v>
      </c>
      <c r="B342" s="139">
        <v>830008524</v>
      </c>
      <c r="C342" s="140" t="s">
        <v>242</v>
      </c>
      <c r="D342" s="141" t="s">
        <v>359</v>
      </c>
      <c r="E342" s="142" t="s">
        <v>352</v>
      </c>
      <c r="F342" s="141" t="s">
        <v>441</v>
      </c>
      <c r="G342" s="143">
        <v>23510</v>
      </c>
      <c r="H342" s="144">
        <v>41612</v>
      </c>
      <c r="I342" s="145">
        <f t="shared" si="83"/>
        <v>41643</v>
      </c>
      <c r="J342" s="146">
        <v>114.54</v>
      </c>
      <c r="K342" s="3">
        <v>101236</v>
      </c>
      <c r="L342" s="116">
        <f t="shared" si="81"/>
        <v>101236</v>
      </c>
      <c r="M342" s="147">
        <f t="shared" si="84"/>
        <v>104011.28409289331</v>
      </c>
      <c r="N342" s="6">
        <f t="shared" si="85"/>
        <v>104011.28409289331</v>
      </c>
      <c r="O342" s="18">
        <f t="shared" si="86"/>
        <v>2.0000000000000002E-5</v>
      </c>
      <c r="P342" s="14"/>
      <c r="Q342" s="217">
        <f t="shared" si="82"/>
        <v>-23510</v>
      </c>
    </row>
    <row r="343" spans="1:17" s="148" customFormat="1" ht="45" x14ac:dyDescent="0.25">
      <c r="A343" s="98" t="s">
        <v>134</v>
      </c>
      <c r="B343" s="139">
        <v>830008524</v>
      </c>
      <c r="C343" s="140" t="s">
        <v>242</v>
      </c>
      <c r="D343" s="141" t="s">
        <v>359</v>
      </c>
      <c r="E343" s="142" t="s">
        <v>352</v>
      </c>
      <c r="F343" s="141" t="s">
        <v>441</v>
      </c>
      <c r="G343" s="143">
        <v>23511</v>
      </c>
      <c r="H343" s="144">
        <v>41612</v>
      </c>
      <c r="I343" s="145">
        <f t="shared" si="83"/>
        <v>41643</v>
      </c>
      <c r="J343" s="146">
        <v>114.54</v>
      </c>
      <c r="K343" s="3">
        <v>44332</v>
      </c>
      <c r="L343" s="116">
        <f t="shared" si="81"/>
        <v>44332</v>
      </c>
      <c r="M343" s="147">
        <f t="shared" si="84"/>
        <v>45547.31761829929</v>
      </c>
      <c r="N343" s="6">
        <f t="shared" si="85"/>
        <v>45547.31761829929</v>
      </c>
      <c r="O343" s="18">
        <f t="shared" si="86"/>
        <v>1.0000000000000001E-5</v>
      </c>
      <c r="P343" s="14"/>
      <c r="Q343" s="217">
        <f t="shared" si="82"/>
        <v>-23511</v>
      </c>
    </row>
    <row r="344" spans="1:17" s="148" customFormat="1" ht="45" x14ac:dyDescent="0.25">
      <c r="A344" s="98" t="s">
        <v>134</v>
      </c>
      <c r="B344" s="139">
        <v>830008524</v>
      </c>
      <c r="C344" s="140" t="s">
        <v>242</v>
      </c>
      <c r="D344" s="141" t="s">
        <v>359</v>
      </c>
      <c r="E344" s="142" t="s">
        <v>352</v>
      </c>
      <c r="F344" s="141" t="s">
        <v>441</v>
      </c>
      <c r="G344" s="143">
        <v>23679</v>
      </c>
      <c r="H344" s="144">
        <v>41613</v>
      </c>
      <c r="I344" s="145">
        <f t="shared" si="83"/>
        <v>41644</v>
      </c>
      <c r="J344" s="146">
        <v>114.54</v>
      </c>
      <c r="K344" s="3">
        <v>1548582</v>
      </c>
      <c r="L344" s="116">
        <f t="shared" si="81"/>
        <v>1548582</v>
      </c>
      <c r="M344" s="147">
        <f t="shared" si="84"/>
        <v>1591034.8328968047</v>
      </c>
      <c r="N344" s="6">
        <f t="shared" si="85"/>
        <v>1591034.8328968047</v>
      </c>
      <c r="O344" s="18">
        <f t="shared" si="86"/>
        <v>2.3000000000000001E-4</v>
      </c>
      <c r="P344" s="14"/>
      <c r="Q344" s="217">
        <f t="shared" si="82"/>
        <v>-23679</v>
      </c>
    </row>
    <row r="345" spans="1:17" s="148" customFormat="1" ht="45" x14ac:dyDescent="0.25">
      <c r="A345" s="98" t="s">
        <v>134</v>
      </c>
      <c r="B345" s="139">
        <v>830008524</v>
      </c>
      <c r="C345" s="140" t="s">
        <v>242</v>
      </c>
      <c r="D345" s="141" t="s">
        <v>359</v>
      </c>
      <c r="E345" s="142" t="s">
        <v>352</v>
      </c>
      <c r="F345" s="141" t="s">
        <v>441</v>
      </c>
      <c r="G345" s="143">
        <v>23680</v>
      </c>
      <c r="H345" s="144">
        <v>41613</v>
      </c>
      <c r="I345" s="145">
        <f t="shared" si="83"/>
        <v>41644</v>
      </c>
      <c r="J345" s="146">
        <v>114.54</v>
      </c>
      <c r="K345" s="3">
        <v>143926</v>
      </c>
      <c r="L345" s="116">
        <f t="shared" si="81"/>
        <v>143926</v>
      </c>
      <c r="M345" s="147">
        <f t="shared" si="84"/>
        <v>147871.58791688492</v>
      </c>
      <c r="N345" s="6">
        <f t="shared" si="85"/>
        <v>147871.58791688492</v>
      </c>
      <c r="O345" s="18">
        <f t="shared" si="86"/>
        <v>2.0000000000000002E-5</v>
      </c>
      <c r="P345" s="14"/>
      <c r="Q345" s="217">
        <f t="shared" si="82"/>
        <v>-23680</v>
      </c>
    </row>
    <row r="346" spans="1:17" s="148" customFormat="1" ht="45" x14ac:dyDescent="0.25">
      <c r="A346" s="98" t="s">
        <v>134</v>
      </c>
      <c r="B346" s="139">
        <v>830008524</v>
      </c>
      <c r="C346" s="140" t="s">
        <v>242</v>
      </c>
      <c r="D346" s="141" t="s">
        <v>359</v>
      </c>
      <c r="E346" s="142" t="s">
        <v>352</v>
      </c>
      <c r="F346" s="141" t="s">
        <v>441</v>
      </c>
      <c r="G346" s="143">
        <v>23681</v>
      </c>
      <c r="H346" s="144">
        <v>41613</v>
      </c>
      <c r="I346" s="145">
        <f t="shared" si="83"/>
        <v>41644</v>
      </c>
      <c r="J346" s="146">
        <v>114.54</v>
      </c>
      <c r="K346" s="3">
        <v>2093328</v>
      </c>
      <c r="L346" s="116">
        <f t="shared" si="81"/>
        <v>2093328</v>
      </c>
      <c r="M346" s="147">
        <f t="shared" si="84"/>
        <v>2150714.5018334207</v>
      </c>
      <c r="N346" s="6">
        <f t="shared" si="85"/>
        <v>2150714.5018334207</v>
      </c>
      <c r="O346" s="18">
        <f t="shared" si="86"/>
        <v>3.1E-4</v>
      </c>
      <c r="P346" s="14"/>
      <c r="Q346" s="217">
        <f t="shared" si="82"/>
        <v>-23681</v>
      </c>
    </row>
    <row r="347" spans="1:17" s="148" customFormat="1" ht="45" x14ac:dyDescent="0.25">
      <c r="A347" s="98" t="s">
        <v>134</v>
      </c>
      <c r="B347" s="139">
        <v>830008524</v>
      </c>
      <c r="C347" s="140" t="s">
        <v>242</v>
      </c>
      <c r="D347" s="141" t="s">
        <v>359</v>
      </c>
      <c r="E347" s="142" t="s">
        <v>352</v>
      </c>
      <c r="F347" s="141" t="s">
        <v>441</v>
      </c>
      <c r="G347" s="143">
        <v>23682</v>
      </c>
      <c r="H347" s="144">
        <v>41613</v>
      </c>
      <c r="I347" s="145">
        <f t="shared" si="83"/>
        <v>41644</v>
      </c>
      <c r="J347" s="146">
        <v>114.54</v>
      </c>
      <c r="K347" s="3">
        <v>87244</v>
      </c>
      <c r="L347" s="116">
        <f t="shared" si="81"/>
        <v>87244</v>
      </c>
      <c r="M347" s="147">
        <f t="shared" si="84"/>
        <v>89635.707351143705</v>
      </c>
      <c r="N347" s="6">
        <f t="shared" si="85"/>
        <v>89635.707351143705</v>
      </c>
      <c r="O347" s="18">
        <f t="shared" si="86"/>
        <v>1.0000000000000001E-5</v>
      </c>
      <c r="P347" s="14"/>
      <c r="Q347" s="217">
        <f t="shared" si="82"/>
        <v>-23682</v>
      </c>
    </row>
    <row r="348" spans="1:17" s="148" customFormat="1" ht="45" x14ac:dyDescent="0.25">
      <c r="A348" s="98" t="s">
        <v>134</v>
      </c>
      <c r="B348" s="139">
        <v>830008524</v>
      </c>
      <c r="C348" s="140" t="s">
        <v>242</v>
      </c>
      <c r="D348" s="141" t="s">
        <v>359</v>
      </c>
      <c r="E348" s="142" t="s">
        <v>352</v>
      </c>
      <c r="F348" s="141" t="s">
        <v>441</v>
      </c>
      <c r="G348" s="143">
        <v>23683</v>
      </c>
      <c r="H348" s="144">
        <v>41613</v>
      </c>
      <c r="I348" s="145">
        <f t="shared" si="83"/>
        <v>41644</v>
      </c>
      <c r="J348" s="146">
        <v>114.54</v>
      </c>
      <c r="K348" s="3">
        <v>20939</v>
      </c>
      <c r="L348" s="116">
        <f t="shared" si="81"/>
        <v>20939</v>
      </c>
      <c r="M348" s="147">
        <f t="shared" si="84"/>
        <v>21513.021826436179</v>
      </c>
      <c r="N348" s="6">
        <f t="shared" si="85"/>
        <v>21513.021826436179</v>
      </c>
      <c r="O348" s="18">
        <f t="shared" si="86"/>
        <v>0</v>
      </c>
      <c r="P348" s="14"/>
      <c r="Q348" s="217">
        <f t="shared" si="82"/>
        <v>-23683</v>
      </c>
    </row>
    <row r="349" spans="1:17" s="148" customFormat="1" ht="45" x14ac:dyDescent="0.25">
      <c r="A349" s="98" t="s">
        <v>134</v>
      </c>
      <c r="B349" s="139">
        <v>830008524</v>
      </c>
      <c r="C349" s="140" t="s">
        <v>242</v>
      </c>
      <c r="D349" s="141" t="s">
        <v>359</v>
      </c>
      <c r="E349" s="142" t="s">
        <v>352</v>
      </c>
      <c r="F349" s="141" t="s">
        <v>441</v>
      </c>
      <c r="G349" s="143">
        <v>23684</v>
      </c>
      <c r="H349" s="144">
        <v>41613</v>
      </c>
      <c r="I349" s="145">
        <f t="shared" si="83"/>
        <v>41644</v>
      </c>
      <c r="J349" s="146">
        <v>114.54</v>
      </c>
      <c r="K349" s="3">
        <v>50630</v>
      </c>
      <c r="L349" s="116">
        <f t="shared" si="81"/>
        <v>50630</v>
      </c>
      <c r="M349" s="147">
        <f t="shared" si="84"/>
        <v>52017.971014492752</v>
      </c>
      <c r="N349" s="6">
        <f t="shared" si="85"/>
        <v>52017.971014492752</v>
      </c>
      <c r="O349" s="18">
        <f t="shared" si="86"/>
        <v>1.0000000000000001E-5</v>
      </c>
      <c r="P349" s="14"/>
      <c r="Q349" s="217">
        <f t="shared" si="82"/>
        <v>-23684</v>
      </c>
    </row>
    <row r="350" spans="1:17" s="148" customFormat="1" ht="45" x14ac:dyDescent="0.25">
      <c r="A350" s="98" t="s">
        <v>134</v>
      </c>
      <c r="B350" s="139">
        <v>830008524</v>
      </c>
      <c r="C350" s="140" t="s">
        <v>242</v>
      </c>
      <c r="D350" s="141" t="s">
        <v>359</v>
      </c>
      <c r="E350" s="142" t="s">
        <v>352</v>
      </c>
      <c r="F350" s="141" t="s">
        <v>441</v>
      </c>
      <c r="G350" s="143">
        <v>23685</v>
      </c>
      <c r="H350" s="144">
        <v>41613</v>
      </c>
      <c r="I350" s="145">
        <f t="shared" si="83"/>
        <v>41644</v>
      </c>
      <c r="J350" s="146">
        <v>114.54</v>
      </c>
      <c r="K350" s="3">
        <v>59894</v>
      </c>
      <c r="L350" s="116">
        <f t="shared" si="81"/>
        <v>59894</v>
      </c>
      <c r="M350" s="147">
        <f t="shared" si="84"/>
        <v>61535.934346079979</v>
      </c>
      <c r="N350" s="6">
        <f t="shared" si="85"/>
        <v>61535.934346079979</v>
      </c>
      <c r="O350" s="18">
        <f t="shared" si="86"/>
        <v>1.0000000000000001E-5</v>
      </c>
      <c r="P350" s="14"/>
      <c r="Q350" s="217">
        <f t="shared" si="82"/>
        <v>-23685</v>
      </c>
    </row>
    <row r="351" spans="1:17" s="148" customFormat="1" ht="45" x14ac:dyDescent="0.25">
      <c r="A351" s="98" t="s">
        <v>134</v>
      </c>
      <c r="B351" s="139">
        <v>830008524</v>
      </c>
      <c r="C351" s="140" t="s">
        <v>242</v>
      </c>
      <c r="D351" s="141" t="s">
        <v>359</v>
      </c>
      <c r="E351" s="142" t="s">
        <v>352</v>
      </c>
      <c r="F351" s="141" t="s">
        <v>441</v>
      </c>
      <c r="G351" s="143">
        <v>24340</v>
      </c>
      <c r="H351" s="144">
        <v>41618</v>
      </c>
      <c r="I351" s="145">
        <f t="shared" si="83"/>
        <v>41649</v>
      </c>
      <c r="J351" s="146">
        <v>114.54</v>
      </c>
      <c r="K351" s="3">
        <v>2528508</v>
      </c>
      <c r="L351" s="116">
        <f t="shared" si="81"/>
        <v>2528508</v>
      </c>
      <c r="M351" s="147">
        <f t="shared" si="84"/>
        <v>2597824.5280251438</v>
      </c>
      <c r="N351" s="6">
        <f t="shared" si="85"/>
        <v>2597824.5280251438</v>
      </c>
      <c r="O351" s="18">
        <f t="shared" si="86"/>
        <v>3.8000000000000002E-4</v>
      </c>
      <c r="P351" s="14"/>
      <c r="Q351" s="217">
        <f t="shared" si="82"/>
        <v>-24340</v>
      </c>
    </row>
    <row r="352" spans="1:17" s="148" customFormat="1" ht="45" x14ac:dyDescent="0.25">
      <c r="A352" s="98" t="s">
        <v>134</v>
      </c>
      <c r="B352" s="139">
        <v>830008524</v>
      </c>
      <c r="C352" s="140" t="s">
        <v>242</v>
      </c>
      <c r="D352" s="141" t="s">
        <v>359</v>
      </c>
      <c r="E352" s="142" t="s">
        <v>352</v>
      </c>
      <c r="F352" s="141" t="s">
        <v>441</v>
      </c>
      <c r="G352" s="143">
        <v>24341</v>
      </c>
      <c r="H352" s="144">
        <v>41618</v>
      </c>
      <c r="I352" s="145">
        <f t="shared" si="83"/>
        <v>41649</v>
      </c>
      <c r="J352" s="146">
        <v>114.54</v>
      </c>
      <c r="K352" s="3">
        <v>1533121</v>
      </c>
      <c r="L352" s="116">
        <f t="shared" si="81"/>
        <v>1533121</v>
      </c>
      <c r="M352" s="147">
        <f t="shared" si="84"/>
        <v>1575149.9849834119</v>
      </c>
      <c r="N352" s="6">
        <f t="shared" si="85"/>
        <v>1575149.9849834119</v>
      </c>
      <c r="O352" s="18">
        <f t="shared" si="86"/>
        <v>2.3000000000000001E-4</v>
      </c>
      <c r="P352" s="14"/>
      <c r="Q352" s="217">
        <f t="shared" si="82"/>
        <v>-24341</v>
      </c>
    </row>
    <row r="353" spans="1:17" s="148" customFormat="1" ht="45" x14ac:dyDescent="0.25">
      <c r="A353" s="98" t="s">
        <v>134</v>
      </c>
      <c r="B353" s="139">
        <v>830008524</v>
      </c>
      <c r="C353" s="140" t="s">
        <v>242</v>
      </c>
      <c r="D353" s="141" t="s">
        <v>359</v>
      </c>
      <c r="E353" s="142" t="s">
        <v>352</v>
      </c>
      <c r="F353" s="141" t="s">
        <v>441</v>
      </c>
      <c r="G353" s="143">
        <v>24342</v>
      </c>
      <c r="H353" s="144">
        <v>41618</v>
      </c>
      <c r="I353" s="145">
        <f t="shared" si="83"/>
        <v>41649</v>
      </c>
      <c r="J353" s="146">
        <v>114.54</v>
      </c>
      <c r="K353" s="3">
        <v>3354158</v>
      </c>
      <c r="L353" s="116">
        <f t="shared" si="81"/>
        <v>3354158</v>
      </c>
      <c r="M353" s="147">
        <f t="shared" si="84"/>
        <v>3446108.9002968394</v>
      </c>
      <c r="N353" s="6">
        <f t="shared" si="85"/>
        <v>3446108.9002968394</v>
      </c>
      <c r="O353" s="18">
        <f t="shared" si="86"/>
        <v>5.0000000000000001E-4</v>
      </c>
      <c r="P353" s="14"/>
      <c r="Q353" s="217">
        <f t="shared" si="82"/>
        <v>-24342</v>
      </c>
    </row>
    <row r="354" spans="1:17" s="148" customFormat="1" ht="45" x14ac:dyDescent="0.25">
      <c r="A354" s="98" t="s">
        <v>134</v>
      </c>
      <c r="B354" s="139">
        <v>830008524</v>
      </c>
      <c r="C354" s="140" t="s">
        <v>242</v>
      </c>
      <c r="D354" s="141" t="s">
        <v>359</v>
      </c>
      <c r="E354" s="142" t="s">
        <v>352</v>
      </c>
      <c r="F354" s="141" t="s">
        <v>441</v>
      </c>
      <c r="G354" s="143">
        <v>24951</v>
      </c>
      <c r="H354" s="144">
        <v>41621</v>
      </c>
      <c r="I354" s="145">
        <f t="shared" si="83"/>
        <v>41652</v>
      </c>
      <c r="J354" s="146">
        <v>114.54</v>
      </c>
      <c r="K354" s="3">
        <v>1829791</v>
      </c>
      <c r="L354" s="116">
        <f t="shared" si="81"/>
        <v>1829791</v>
      </c>
      <c r="M354" s="147">
        <f t="shared" si="84"/>
        <v>1879952.8975030559</v>
      </c>
      <c r="N354" s="6">
        <f t="shared" si="85"/>
        <v>1879952.8975030559</v>
      </c>
      <c r="O354" s="18">
        <f t="shared" si="86"/>
        <v>2.7E-4</v>
      </c>
      <c r="P354" s="14"/>
      <c r="Q354" s="217">
        <f t="shared" si="82"/>
        <v>-24951</v>
      </c>
    </row>
    <row r="355" spans="1:17" s="148" customFormat="1" ht="45" x14ac:dyDescent="0.25">
      <c r="A355" s="98" t="s">
        <v>134</v>
      </c>
      <c r="B355" s="139">
        <v>830008524</v>
      </c>
      <c r="C355" s="140" t="s">
        <v>242</v>
      </c>
      <c r="D355" s="141" t="s">
        <v>359</v>
      </c>
      <c r="E355" s="142" t="s">
        <v>352</v>
      </c>
      <c r="F355" s="141" t="s">
        <v>441</v>
      </c>
      <c r="G355" s="143">
        <v>24952</v>
      </c>
      <c r="H355" s="144">
        <v>41621</v>
      </c>
      <c r="I355" s="145">
        <f t="shared" si="83"/>
        <v>41652</v>
      </c>
      <c r="J355" s="146">
        <v>114.54</v>
      </c>
      <c r="K355" s="3">
        <v>314610</v>
      </c>
      <c r="L355" s="116">
        <f t="shared" si="81"/>
        <v>314610</v>
      </c>
      <c r="M355" s="147">
        <f t="shared" si="84"/>
        <v>323234.71974855947</v>
      </c>
      <c r="N355" s="6">
        <f t="shared" si="85"/>
        <v>323234.71974855947</v>
      </c>
      <c r="O355" s="18">
        <f t="shared" si="86"/>
        <v>5.0000000000000002E-5</v>
      </c>
      <c r="P355" s="14"/>
      <c r="Q355" s="217">
        <f t="shared" si="82"/>
        <v>-24952</v>
      </c>
    </row>
    <row r="356" spans="1:17" s="148" customFormat="1" ht="45" x14ac:dyDescent="0.25">
      <c r="A356" s="98" t="s">
        <v>134</v>
      </c>
      <c r="B356" s="139">
        <v>830008524</v>
      </c>
      <c r="C356" s="140" t="s">
        <v>242</v>
      </c>
      <c r="D356" s="141" t="s">
        <v>359</v>
      </c>
      <c r="E356" s="142" t="s">
        <v>352</v>
      </c>
      <c r="F356" s="141" t="s">
        <v>441</v>
      </c>
      <c r="G356" s="143">
        <v>24980</v>
      </c>
      <c r="H356" s="144">
        <v>41621</v>
      </c>
      <c r="I356" s="145">
        <f t="shared" si="83"/>
        <v>41652</v>
      </c>
      <c r="J356" s="146">
        <v>114.54</v>
      </c>
      <c r="K356" s="3">
        <v>64481</v>
      </c>
      <c r="L356" s="116">
        <f t="shared" si="81"/>
        <v>64481</v>
      </c>
      <c r="M356" s="147">
        <f t="shared" si="84"/>
        <v>66248.68238170071</v>
      </c>
      <c r="N356" s="6">
        <f t="shared" si="85"/>
        <v>66248.68238170071</v>
      </c>
      <c r="O356" s="18">
        <f t="shared" si="86"/>
        <v>1.0000000000000001E-5</v>
      </c>
      <c r="P356" s="14"/>
      <c r="Q356" s="217">
        <f t="shared" si="82"/>
        <v>-24980</v>
      </c>
    </row>
    <row r="357" spans="1:17" s="148" customFormat="1" ht="45" x14ac:dyDescent="0.25">
      <c r="A357" s="98" t="s">
        <v>134</v>
      </c>
      <c r="B357" s="139">
        <v>830008524</v>
      </c>
      <c r="C357" s="140" t="s">
        <v>242</v>
      </c>
      <c r="D357" s="141" t="s">
        <v>359</v>
      </c>
      <c r="E357" s="142" t="s">
        <v>352</v>
      </c>
      <c r="F357" s="141" t="s">
        <v>441</v>
      </c>
      <c r="G357" s="143">
        <v>24981</v>
      </c>
      <c r="H357" s="144">
        <v>41621</v>
      </c>
      <c r="I357" s="145">
        <f t="shared" si="83"/>
        <v>41652</v>
      </c>
      <c r="J357" s="146">
        <v>114.54</v>
      </c>
      <c r="K357" s="3">
        <v>504181</v>
      </c>
      <c r="L357" s="116">
        <f t="shared" si="81"/>
        <v>504181</v>
      </c>
      <c r="M357" s="147">
        <f t="shared" si="84"/>
        <v>518002.61987078754</v>
      </c>
      <c r="N357" s="6">
        <f t="shared" si="85"/>
        <v>518002.61987078754</v>
      </c>
      <c r="O357" s="18">
        <f t="shared" si="86"/>
        <v>8.0000000000000007E-5</v>
      </c>
      <c r="P357" s="14"/>
      <c r="Q357" s="217">
        <f t="shared" si="82"/>
        <v>-24981</v>
      </c>
    </row>
    <row r="358" spans="1:17" s="148" customFormat="1" ht="45" x14ac:dyDescent="0.25">
      <c r="A358" s="98" t="s">
        <v>134</v>
      </c>
      <c r="B358" s="139">
        <v>830008524</v>
      </c>
      <c r="C358" s="140" t="s">
        <v>242</v>
      </c>
      <c r="D358" s="141" t="s">
        <v>359</v>
      </c>
      <c r="E358" s="142" t="s">
        <v>352</v>
      </c>
      <c r="F358" s="141" t="s">
        <v>441</v>
      </c>
      <c r="G358" s="143">
        <v>24982</v>
      </c>
      <c r="H358" s="144">
        <v>41621</v>
      </c>
      <c r="I358" s="145">
        <f t="shared" si="83"/>
        <v>41652</v>
      </c>
      <c r="J358" s="146">
        <v>114.54</v>
      </c>
      <c r="K358" s="3">
        <v>18394</v>
      </c>
      <c r="L358" s="116">
        <f t="shared" si="81"/>
        <v>18394</v>
      </c>
      <c r="M358" s="147">
        <f t="shared" si="84"/>
        <v>18898.25318665968</v>
      </c>
      <c r="N358" s="6">
        <f t="shared" si="85"/>
        <v>18898.25318665968</v>
      </c>
      <c r="O358" s="18">
        <f t="shared" si="86"/>
        <v>0</v>
      </c>
      <c r="P358" s="14"/>
      <c r="Q358" s="217">
        <f t="shared" si="82"/>
        <v>-24982</v>
      </c>
    </row>
    <row r="359" spans="1:17" s="148" customFormat="1" ht="45" x14ac:dyDescent="0.25">
      <c r="A359" s="98" t="s">
        <v>134</v>
      </c>
      <c r="B359" s="139">
        <v>830008524</v>
      </c>
      <c r="C359" s="140" t="s">
        <v>242</v>
      </c>
      <c r="D359" s="141" t="s">
        <v>359</v>
      </c>
      <c r="E359" s="142" t="s">
        <v>352</v>
      </c>
      <c r="F359" s="141" t="s">
        <v>441</v>
      </c>
      <c r="G359" s="143">
        <v>24983</v>
      </c>
      <c r="H359" s="144">
        <v>41621</v>
      </c>
      <c r="I359" s="145">
        <f t="shared" si="83"/>
        <v>41652</v>
      </c>
      <c r="J359" s="146">
        <v>114.54</v>
      </c>
      <c r="K359" s="3">
        <v>11350</v>
      </c>
      <c r="L359" s="116">
        <f t="shared" si="81"/>
        <v>11350</v>
      </c>
      <c r="M359" s="147">
        <f t="shared" si="84"/>
        <v>11661.148943600489</v>
      </c>
      <c r="N359" s="6">
        <f t="shared" si="85"/>
        <v>11661.148943600489</v>
      </c>
      <c r="O359" s="18">
        <f t="shared" si="86"/>
        <v>0</v>
      </c>
      <c r="P359" s="14"/>
      <c r="Q359" s="217">
        <f t="shared" si="82"/>
        <v>-24983</v>
      </c>
    </row>
    <row r="360" spans="1:17" s="148" customFormat="1" ht="45" x14ac:dyDescent="0.25">
      <c r="A360" s="98" t="s">
        <v>134</v>
      </c>
      <c r="B360" s="139">
        <v>830008524</v>
      </c>
      <c r="C360" s="140" t="s">
        <v>242</v>
      </c>
      <c r="D360" s="141" t="s">
        <v>359</v>
      </c>
      <c r="E360" s="142" t="s">
        <v>352</v>
      </c>
      <c r="F360" s="141" t="s">
        <v>441</v>
      </c>
      <c r="G360" s="143">
        <v>24985</v>
      </c>
      <c r="H360" s="144">
        <v>41621</v>
      </c>
      <c r="I360" s="145">
        <f t="shared" si="83"/>
        <v>41652</v>
      </c>
      <c r="J360" s="146">
        <v>114.54</v>
      </c>
      <c r="K360" s="3">
        <v>40870</v>
      </c>
      <c r="L360" s="116">
        <f t="shared" si="81"/>
        <v>40870</v>
      </c>
      <c r="M360" s="147">
        <f t="shared" si="84"/>
        <v>41990.410337000176</v>
      </c>
      <c r="N360" s="6">
        <f t="shared" si="85"/>
        <v>41990.410337000176</v>
      </c>
      <c r="O360" s="18">
        <f t="shared" si="86"/>
        <v>1.0000000000000001E-5</v>
      </c>
      <c r="P360" s="14"/>
      <c r="Q360" s="217">
        <f t="shared" si="82"/>
        <v>-24985</v>
      </c>
    </row>
    <row r="361" spans="1:17" s="148" customFormat="1" ht="45" x14ac:dyDescent="0.25">
      <c r="A361" s="98" t="s">
        <v>134</v>
      </c>
      <c r="B361" s="139">
        <v>830008524</v>
      </c>
      <c r="C361" s="140" t="s">
        <v>242</v>
      </c>
      <c r="D361" s="141" t="s">
        <v>359</v>
      </c>
      <c r="E361" s="142" t="s">
        <v>352</v>
      </c>
      <c r="F361" s="141" t="s">
        <v>441</v>
      </c>
      <c r="G361" s="143">
        <v>24986</v>
      </c>
      <c r="H361" s="144">
        <v>41621</v>
      </c>
      <c r="I361" s="145">
        <f t="shared" si="83"/>
        <v>41652</v>
      </c>
      <c r="J361" s="146">
        <v>114.54</v>
      </c>
      <c r="K361" s="3">
        <v>37445</v>
      </c>
      <c r="L361" s="116">
        <f t="shared" si="81"/>
        <v>37445</v>
      </c>
      <c r="M361" s="147">
        <f t="shared" si="84"/>
        <v>38471.517373843199</v>
      </c>
      <c r="N361" s="6">
        <f t="shared" si="85"/>
        <v>38471.517373843199</v>
      </c>
      <c r="O361" s="18">
        <f t="shared" si="86"/>
        <v>1.0000000000000001E-5</v>
      </c>
      <c r="P361" s="14"/>
      <c r="Q361" s="217">
        <f t="shared" si="82"/>
        <v>-24986</v>
      </c>
    </row>
    <row r="362" spans="1:17" s="148" customFormat="1" ht="45" x14ac:dyDescent="0.25">
      <c r="A362" s="98" t="s">
        <v>134</v>
      </c>
      <c r="B362" s="139">
        <v>830008524</v>
      </c>
      <c r="C362" s="140" t="s">
        <v>242</v>
      </c>
      <c r="D362" s="141" t="s">
        <v>359</v>
      </c>
      <c r="E362" s="142" t="s">
        <v>352</v>
      </c>
      <c r="F362" s="141" t="s">
        <v>441</v>
      </c>
      <c r="G362" s="143">
        <v>24928</v>
      </c>
      <c r="H362" s="144">
        <v>41625</v>
      </c>
      <c r="I362" s="145">
        <f t="shared" si="83"/>
        <v>41656</v>
      </c>
      <c r="J362" s="146">
        <v>114.54</v>
      </c>
      <c r="K362" s="3">
        <v>1581812</v>
      </c>
      <c r="L362" s="116">
        <f t="shared" si="81"/>
        <v>1581812</v>
      </c>
      <c r="M362" s="147">
        <f t="shared" si="84"/>
        <v>1625175.8002444559</v>
      </c>
      <c r="N362" s="6">
        <f t="shared" si="85"/>
        <v>1625175.8002444559</v>
      </c>
      <c r="O362" s="18">
        <f t="shared" si="86"/>
        <v>2.4000000000000001E-4</v>
      </c>
      <c r="P362" s="14"/>
      <c r="Q362" s="217">
        <f t="shared" si="82"/>
        <v>-24928</v>
      </c>
    </row>
    <row r="363" spans="1:17" s="148" customFormat="1" ht="45" x14ac:dyDescent="0.25">
      <c r="A363" s="98" t="s">
        <v>134</v>
      </c>
      <c r="B363" s="139">
        <v>830008524</v>
      </c>
      <c r="C363" s="140" t="s">
        <v>242</v>
      </c>
      <c r="D363" s="141" t="s">
        <v>359</v>
      </c>
      <c r="E363" s="142" t="s">
        <v>352</v>
      </c>
      <c r="F363" s="141" t="s">
        <v>441</v>
      </c>
      <c r="G363" s="143">
        <v>24984</v>
      </c>
      <c r="H363" s="144">
        <v>41625</v>
      </c>
      <c r="I363" s="145">
        <f t="shared" si="83"/>
        <v>41656</v>
      </c>
      <c r="J363" s="146">
        <v>114.54</v>
      </c>
      <c r="K363" s="3">
        <v>113890</v>
      </c>
      <c r="L363" s="116">
        <f t="shared" si="81"/>
        <v>113890</v>
      </c>
      <c r="M363" s="147">
        <f t="shared" si="84"/>
        <v>117012.18089750306</v>
      </c>
      <c r="N363" s="6">
        <f t="shared" si="85"/>
        <v>117012.18089750306</v>
      </c>
      <c r="O363" s="18">
        <f t="shared" si="86"/>
        <v>2.0000000000000002E-5</v>
      </c>
      <c r="P363" s="14"/>
      <c r="Q363" s="217">
        <f t="shared" si="82"/>
        <v>-24984</v>
      </c>
    </row>
    <row r="364" spans="1:17" s="148" customFormat="1" ht="45" x14ac:dyDescent="0.25">
      <c r="A364" s="98" t="s">
        <v>134</v>
      </c>
      <c r="B364" s="139">
        <v>830008524</v>
      </c>
      <c r="C364" s="140" t="s">
        <v>242</v>
      </c>
      <c r="D364" s="141" t="s">
        <v>359</v>
      </c>
      <c r="E364" s="142" t="s">
        <v>352</v>
      </c>
      <c r="F364" s="141" t="s">
        <v>441</v>
      </c>
      <c r="G364" s="143">
        <v>25392</v>
      </c>
      <c r="H364" s="144">
        <v>41625</v>
      </c>
      <c r="I364" s="145">
        <f t="shared" si="83"/>
        <v>41656</v>
      </c>
      <c r="J364" s="146">
        <v>114.54</v>
      </c>
      <c r="K364" s="3">
        <v>32475</v>
      </c>
      <c r="L364" s="116">
        <f t="shared" si="81"/>
        <v>32475</v>
      </c>
      <c r="M364" s="147">
        <f t="shared" si="84"/>
        <v>33365.269774751177</v>
      </c>
      <c r="N364" s="6">
        <f t="shared" si="85"/>
        <v>33365.269774751177</v>
      </c>
      <c r="O364" s="18">
        <f t="shared" si="86"/>
        <v>0</v>
      </c>
      <c r="P364" s="14"/>
      <c r="Q364" s="217">
        <f t="shared" si="82"/>
        <v>-25392</v>
      </c>
    </row>
    <row r="365" spans="1:17" s="148" customFormat="1" ht="45" x14ac:dyDescent="0.25">
      <c r="A365" s="98" t="s">
        <v>134</v>
      </c>
      <c r="B365" s="139">
        <v>830008524</v>
      </c>
      <c r="C365" s="140" t="s">
        <v>242</v>
      </c>
      <c r="D365" s="141" t="s">
        <v>359</v>
      </c>
      <c r="E365" s="142" t="s">
        <v>352</v>
      </c>
      <c r="F365" s="141" t="s">
        <v>441</v>
      </c>
      <c r="G365" s="143">
        <v>25469</v>
      </c>
      <c r="H365" s="144">
        <v>41626</v>
      </c>
      <c r="I365" s="145">
        <f t="shared" si="83"/>
        <v>41657</v>
      </c>
      <c r="J365" s="146">
        <v>114.54</v>
      </c>
      <c r="K365" s="3">
        <v>2077780</v>
      </c>
      <c r="L365" s="116">
        <f t="shared" ref="L365:L411" si="87">+K365</f>
        <v>2077780</v>
      </c>
      <c r="M365" s="147">
        <f t="shared" si="84"/>
        <v>2134740.2689016936</v>
      </c>
      <c r="N365" s="6">
        <f t="shared" si="85"/>
        <v>2134740.2689016936</v>
      </c>
      <c r="O365" s="18">
        <f t="shared" si="86"/>
        <v>3.1E-4</v>
      </c>
      <c r="P365" s="14"/>
      <c r="Q365" s="217">
        <f t="shared" ref="Q365:Q434" si="88">+G365*-1</f>
        <v>-25469</v>
      </c>
    </row>
    <row r="366" spans="1:17" s="148" customFormat="1" ht="45" x14ac:dyDescent="0.25">
      <c r="A366" s="98" t="s">
        <v>134</v>
      </c>
      <c r="B366" s="139">
        <v>830008524</v>
      </c>
      <c r="C366" s="140" t="s">
        <v>242</v>
      </c>
      <c r="D366" s="141" t="s">
        <v>359</v>
      </c>
      <c r="E366" s="142" t="s">
        <v>352</v>
      </c>
      <c r="F366" s="141" t="s">
        <v>441</v>
      </c>
      <c r="G366" s="143">
        <v>26275</v>
      </c>
      <c r="H366" s="144">
        <v>41654</v>
      </c>
      <c r="I366" s="145">
        <f t="shared" ref="I366:I412" si="89">+H366+31</f>
        <v>41685</v>
      </c>
      <c r="J366" s="146">
        <v>115.26</v>
      </c>
      <c r="K366" s="3">
        <v>1492509</v>
      </c>
      <c r="L366" s="116">
        <f t="shared" si="87"/>
        <v>1492509</v>
      </c>
      <c r="M366" s="147">
        <f t="shared" ref="M366:M412" si="90">L366*$M$3/J366</f>
        <v>1523845.7324310255</v>
      </c>
      <c r="N366" s="6">
        <f t="shared" ref="N366:N412" si="91">M366</f>
        <v>1523845.7324310255</v>
      </c>
      <c r="O366" s="18">
        <f t="shared" si="86"/>
        <v>2.2000000000000001E-4</v>
      </c>
      <c r="P366" s="14"/>
      <c r="Q366" s="217">
        <f t="shared" si="88"/>
        <v>-26275</v>
      </c>
    </row>
    <row r="367" spans="1:17" s="148" customFormat="1" ht="45" x14ac:dyDescent="0.25">
      <c r="A367" s="98" t="s">
        <v>134</v>
      </c>
      <c r="B367" s="139">
        <v>830008524</v>
      </c>
      <c r="C367" s="140" t="s">
        <v>242</v>
      </c>
      <c r="D367" s="141" t="s">
        <v>359</v>
      </c>
      <c r="E367" s="142" t="s">
        <v>352</v>
      </c>
      <c r="F367" s="141" t="s">
        <v>441</v>
      </c>
      <c r="G367" s="143">
        <v>26277</v>
      </c>
      <c r="H367" s="144">
        <v>41654</v>
      </c>
      <c r="I367" s="145">
        <f t="shared" si="89"/>
        <v>41685</v>
      </c>
      <c r="J367" s="146">
        <v>115.26</v>
      </c>
      <c r="K367" s="3">
        <v>3765709</v>
      </c>
      <c r="L367" s="116">
        <f t="shared" si="87"/>
        <v>3765709</v>
      </c>
      <c r="M367" s="147">
        <f t="shared" si="90"/>
        <v>3844773.8601422869</v>
      </c>
      <c r="N367" s="6">
        <f t="shared" si="91"/>
        <v>3844773.8601422869</v>
      </c>
      <c r="O367" s="18">
        <f t="shared" si="86"/>
        <v>5.5999999999999995E-4</v>
      </c>
      <c r="P367" s="14"/>
      <c r="Q367" s="217">
        <f t="shared" si="88"/>
        <v>-26277</v>
      </c>
    </row>
    <row r="368" spans="1:17" s="148" customFormat="1" ht="45" x14ac:dyDescent="0.25">
      <c r="A368" s="98" t="s">
        <v>134</v>
      </c>
      <c r="B368" s="139">
        <v>830008524</v>
      </c>
      <c r="C368" s="140" t="s">
        <v>242</v>
      </c>
      <c r="D368" s="141" t="s">
        <v>359</v>
      </c>
      <c r="E368" s="142" t="s">
        <v>352</v>
      </c>
      <c r="F368" s="141" t="s">
        <v>441</v>
      </c>
      <c r="G368" s="143">
        <v>26733</v>
      </c>
      <c r="H368" s="144">
        <v>41656</v>
      </c>
      <c r="I368" s="145">
        <f t="shared" si="89"/>
        <v>41687</v>
      </c>
      <c r="J368" s="146">
        <v>115.26</v>
      </c>
      <c r="K368" s="3">
        <v>2264117</v>
      </c>
      <c r="L368" s="116">
        <f t="shared" si="87"/>
        <v>2264117</v>
      </c>
      <c r="M368" s="147">
        <f t="shared" si="90"/>
        <v>2311654.4209613046</v>
      </c>
      <c r="N368" s="6">
        <f t="shared" si="91"/>
        <v>2311654.4209613046</v>
      </c>
      <c r="O368" s="18">
        <f t="shared" si="86"/>
        <v>3.4000000000000002E-4</v>
      </c>
      <c r="P368" s="14"/>
      <c r="Q368" s="217">
        <f t="shared" si="88"/>
        <v>-26733</v>
      </c>
    </row>
    <row r="369" spans="1:17" s="148" customFormat="1" ht="45" x14ac:dyDescent="0.25">
      <c r="A369" s="98" t="s">
        <v>134</v>
      </c>
      <c r="B369" s="139">
        <v>830008524</v>
      </c>
      <c r="C369" s="140" t="s">
        <v>242</v>
      </c>
      <c r="D369" s="141" t="s">
        <v>359</v>
      </c>
      <c r="E369" s="142" t="s">
        <v>352</v>
      </c>
      <c r="F369" s="141" t="s">
        <v>441</v>
      </c>
      <c r="G369" s="143">
        <v>27251</v>
      </c>
      <c r="H369" s="144">
        <v>41661</v>
      </c>
      <c r="I369" s="145">
        <f t="shared" si="89"/>
        <v>41692</v>
      </c>
      <c r="J369" s="146">
        <v>115.26</v>
      </c>
      <c r="K369" s="3">
        <v>748324</v>
      </c>
      <c r="L369" s="116">
        <f t="shared" si="87"/>
        <v>748324</v>
      </c>
      <c r="M369" s="147">
        <f t="shared" si="90"/>
        <v>764035.81745618605</v>
      </c>
      <c r="N369" s="6">
        <f t="shared" si="91"/>
        <v>764035.81745618605</v>
      </c>
      <c r="O369" s="18">
        <f t="shared" si="86"/>
        <v>1.1E-4</v>
      </c>
      <c r="P369" s="14"/>
      <c r="Q369" s="217">
        <f t="shared" si="88"/>
        <v>-27251</v>
      </c>
    </row>
    <row r="370" spans="1:17" s="148" customFormat="1" ht="45" x14ac:dyDescent="0.25">
      <c r="A370" s="98" t="s">
        <v>134</v>
      </c>
      <c r="B370" s="139">
        <v>830008524</v>
      </c>
      <c r="C370" s="140" t="s">
        <v>242</v>
      </c>
      <c r="D370" s="141" t="s">
        <v>359</v>
      </c>
      <c r="E370" s="142" t="s">
        <v>352</v>
      </c>
      <c r="F370" s="141" t="s">
        <v>441</v>
      </c>
      <c r="G370" s="143">
        <v>27252</v>
      </c>
      <c r="H370" s="144">
        <v>41661</v>
      </c>
      <c r="I370" s="145">
        <f t="shared" si="89"/>
        <v>41692</v>
      </c>
      <c r="J370" s="146">
        <v>115.26</v>
      </c>
      <c r="K370" s="3">
        <v>116389</v>
      </c>
      <c r="L370" s="116">
        <f t="shared" si="87"/>
        <v>116389</v>
      </c>
      <c r="M370" s="147">
        <f t="shared" si="90"/>
        <v>118832.70449418706</v>
      </c>
      <c r="N370" s="6">
        <f t="shared" si="91"/>
        <v>118832.70449418706</v>
      </c>
      <c r="O370" s="18">
        <f t="shared" si="86"/>
        <v>2.0000000000000002E-5</v>
      </c>
      <c r="P370" s="14"/>
      <c r="Q370" s="217">
        <f t="shared" si="88"/>
        <v>-27252</v>
      </c>
    </row>
    <row r="371" spans="1:17" s="148" customFormat="1" ht="45" x14ac:dyDescent="0.25">
      <c r="A371" s="98" t="s">
        <v>134</v>
      </c>
      <c r="B371" s="139">
        <v>830008524</v>
      </c>
      <c r="C371" s="140" t="s">
        <v>242</v>
      </c>
      <c r="D371" s="141" t="s">
        <v>359</v>
      </c>
      <c r="E371" s="142" t="s">
        <v>352</v>
      </c>
      <c r="F371" s="141" t="s">
        <v>441</v>
      </c>
      <c r="G371" s="143">
        <v>27253</v>
      </c>
      <c r="H371" s="144">
        <v>41661</v>
      </c>
      <c r="I371" s="145">
        <f t="shared" si="89"/>
        <v>41692</v>
      </c>
      <c r="J371" s="146">
        <v>115.26</v>
      </c>
      <c r="K371" s="3">
        <v>194962</v>
      </c>
      <c r="L371" s="116">
        <f t="shared" si="87"/>
        <v>194962</v>
      </c>
      <c r="M371" s="147">
        <f t="shared" si="90"/>
        <v>199055.42391115738</v>
      </c>
      <c r="N371" s="6">
        <f t="shared" si="91"/>
        <v>199055.42391115738</v>
      </c>
      <c r="O371" s="18">
        <f t="shared" si="86"/>
        <v>3.0000000000000001E-5</v>
      </c>
      <c r="P371" s="14"/>
      <c r="Q371" s="217">
        <f t="shared" si="88"/>
        <v>-27253</v>
      </c>
    </row>
    <row r="372" spans="1:17" s="148" customFormat="1" ht="45" x14ac:dyDescent="0.25">
      <c r="A372" s="98" t="s">
        <v>134</v>
      </c>
      <c r="B372" s="139">
        <v>830008524</v>
      </c>
      <c r="C372" s="140" t="s">
        <v>242</v>
      </c>
      <c r="D372" s="141" t="s">
        <v>359</v>
      </c>
      <c r="E372" s="142" t="s">
        <v>352</v>
      </c>
      <c r="F372" s="141" t="s">
        <v>441</v>
      </c>
      <c r="G372" s="143">
        <v>27254</v>
      </c>
      <c r="H372" s="144">
        <v>41661</v>
      </c>
      <c r="I372" s="145">
        <f t="shared" si="89"/>
        <v>41692</v>
      </c>
      <c r="J372" s="146">
        <v>115.26</v>
      </c>
      <c r="K372" s="3">
        <v>1577115</v>
      </c>
      <c r="L372" s="116">
        <f t="shared" si="87"/>
        <v>1577115</v>
      </c>
      <c r="M372" s="147">
        <f t="shared" si="90"/>
        <v>1610228.1207704321</v>
      </c>
      <c r="N372" s="6">
        <f t="shared" si="91"/>
        <v>1610228.1207704321</v>
      </c>
      <c r="O372" s="18">
        <f t="shared" si="86"/>
        <v>2.3000000000000001E-4</v>
      </c>
      <c r="P372" s="14"/>
      <c r="Q372" s="217">
        <f t="shared" si="88"/>
        <v>-27254</v>
      </c>
    </row>
    <row r="373" spans="1:17" s="148" customFormat="1" ht="45" x14ac:dyDescent="0.25">
      <c r="A373" s="98" t="s">
        <v>134</v>
      </c>
      <c r="B373" s="139">
        <v>830008524</v>
      </c>
      <c r="C373" s="140" t="s">
        <v>242</v>
      </c>
      <c r="D373" s="141" t="s">
        <v>359</v>
      </c>
      <c r="E373" s="142" t="s">
        <v>352</v>
      </c>
      <c r="F373" s="141" t="s">
        <v>441</v>
      </c>
      <c r="G373" s="143">
        <v>27255</v>
      </c>
      <c r="H373" s="144">
        <v>41661</v>
      </c>
      <c r="I373" s="145">
        <f t="shared" si="89"/>
        <v>41692</v>
      </c>
      <c r="J373" s="146">
        <v>115.26</v>
      </c>
      <c r="K373" s="3">
        <v>888032</v>
      </c>
      <c r="L373" s="116">
        <f t="shared" si="87"/>
        <v>888032</v>
      </c>
      <c r="M373" s="147">
        <f t="shared" si="90"/>
        <v>906677.12788478227</v>
      </c>
      <c r="N373" s="6">
        <f t="shared" si="91"/>
        <v>906677.12788478227</v>
      </c>
      <c r="O373" s="18">
        <f t="shared" si="86"/>
        <v>1.2999999999999999E-4</v>
      </c>
      <c r="P373" s="14"/>
      <c r="Q373" s="217">
        <f t="shared" si="88"/>
        <v>-27255</v>
      </c>
    </row>
    <row r="374" spans="1:17" s="148" customFormat="1" ht="45" x14ac:dyDescent="0.25">
      <c r="A374" s="98" t="s">
        <v>134</v>
      </c>
      <c r="B374" s="139">
        <v>830008524</v>
      </c>
      <c r="C374" s="140" t="s">
        <v>242</v>
      </c>
      <c r="D374" s="141" t="s">
        <v>359</v>
      </c>
      <c r="E374" s="142" t="s">
        <v>352</v>
      </c>
      <c r="F374" s="141" t="s">
        <v>441</v>
      </c>
      <c r="G374" s="143">
        <v>27256</v>
      </c>
      <c r="H374" s="144">
        <v>41661</v>
      </c>
      <c r="I374" s="145">
        <f t="shared" si="89"/>
        <v>41692</v>
      </c>
      <c r="J374" s="146">
        <v>115.26</v>
      </c>
      <c r="K374" s="3">
        <v>85840</v>
      </c>
      <c r="L374" s="116">
        <f t="shared" si="87"/>
        <v>85840</v>
      </c>
      <c r="M374" s="147">
        <f t="shared" si="90"/>
        <v>87642.297414541041</v>
      </c>
      <c r="N374" s="6">
        <f t="shared" si="91"/>
        <v>87642.297414541041</v>
      </c>
      <c r="O374" s="18">
        <f t="shared" si="86"/>
        <v>1.0000000000000001E-5</v>
      </c>
      <c r="P374" s="14"/>
      <c r="Q374" s="217">
        <f t="shared" si="88"/>
        <v>-27256</v>
      </c>
    </row>
    <row r="375" spans="1:17" s="148" customFormat="1" ht="45" x14ac:dyDescent="0.25">
      <c r="A375" s="98" t="s">
        <v>134</v>
      </c>
      <c r="B375" s="139">
        <v>830008524</v>
      </c>
      <c r="C375" s="140" t="s">
        <v>242</v>
      </c>
      <c r="D375" s="141" t="s">
        <v>359</v>
      </c>
      <c r="E375" s="142" t="s">
        <v>352</v>
      </c>
      <c r="F375" s="141" t="s">
        <v>441</v>
      </c>
      <c r="G375" s="143">
        <v>27257</v>
      </c>
      <c r="H375" s="144">
        <v>41661</v>
      </c>
      <c r="I375" s="145">
        <f t="shared" si="89"/>
        <v>41692</v>
      </c>
      <c r="J375" s="146">
        <v>115.26</v>
      </c>
      <c r="K375" s="3">
        <v>14222</v>
      </c>
      <c r="L375" s="116">
        <f t="shared" si="87"/>
        <v>14222</v>
      </c>
      <c r="M375" s="147">
        <f t="shared" si="90"/>
        <v>14520.60524032622</v>
      </c>
      <c r="N375" s="6">
        <f t="shared" si="91"/>
        <v>14520.60524032622</v>
      </c>
      <c r="O375" s="18">
        <f t="shared" si="86"/>
        <v>0</v>
      </c>
      <c r="P375" s="14"/>
      <c r="Q375" s="217">
        <f t="shared" si="88"/>
        <v>-27257</v>
      </c>
    </row>
    <row r="376" spans="1:17" s="148" customFormat="1" ht="45" x14ac:dyDescent="0.25">
      <c r="A376" s="98" t="s">
        <v>134</v>
      </c>
      <c r="B376" s="139">
        <v>830008524</v>
      </c>
      <c r="C376" s="140" t="s">
        <v>242</v>
      </c>
      <c r="D376" s="141" t="s">
        <v>359</v>
      </c>
      <c r="E376" s="142" t="s">
        <v>352</v>
      </c>
      <c r="F376" s="141" t="s">
        <v>441</v>
      </c>
      <c r="G376" s="143">
        <v>27258</v>
      </c>
      <c r="H376" s="144">
        <v>41661</v>
      </c>
      <c r="I376" s="145">
        <f t="shared" si="89"/>
        <v>41692</v>
      </c>
      <c r="J376" s="146">
        <v>115.26</v>
      </c>
      <c r="K376" s="3">
        <v>17649</v>
      </c>
      <c r="L376" s="116">
        <f t="shared" si="87"/>
        <v>17649</v>
      </c>
      <c r="M376" s="147">
        <f t="shared" si="90"/>
        <v>18019.558563248309</v>
      </c>
      <c r="N376" s="6">
        <f t="shared" si="91"/>
        <v>18019.558563248309</v>
      </c>
      <c r="O376" s="18">
        <f t="shared" si="86"/>
        <v>0</v>
      </c>
      <c r="P376" s="14"/>
      <c r="Q376" s="217">
        <f t="shared" si="88"/>
        <v>-27258</v>
      </c>
    </row>
    <row r="377" spans="1:17" s="148" customFormat="1" ht="45" x14ac:dyDescent="0.25">
      <c r="A377" s="98" t="s">
        <v>134</v>
      </c>
      <c r="B377" s="139">
        <v>830008524</v>
      </c>
      <c r="C377" s="140" t="s">
        <v>242</v>
      </c>
      <c r="D377" s="141" t="s">
        <v>359</v>
      </c>
      <c r="E377" s="142" t="s">
        <v>352</v>
      </c>
      <c r="F377" s="141" t="s">
        <v>441</v>
      </c>
      <c r="G377" s="143">
        <v>27259</v>
      </c>
      <c r="H377" s="144">
        <v>41661</v>
      </c>
      <c r="I377" s="145">
        <f t="shared" si="89"/>
        <v>41692</v>
      </c>
      <c r="J377" s="146">
        <v>115.26</v>
      </c>
      <c r="K377" s="3">
        <v>12458</v>
      </c>
      <c r="L377" s="116">
        <f t="shared" si="87"/>
        <v>12458</v>
      </c>
      <c r="M377" s="147">
        <f t="shared" si="90"/>
        <v>12719.56828040951</v>
      </c>
      <c r="N377" s="6">
        <f t="shared" si="91"/>
        <v>12719.56828040951</v>
      </c>
      <c r="O377" s="18">
        <f t="shared" si="86"/>
        <v>0</v>
      </c>
      <c r="P377" s="14"/>
      <c r="Q377" s="217">
        <f t="shared" si="88"/>
        <v>-27259</v>
      </c>
    </row>
    <row r="378" spans="1:17" s="148" customFormat="1" ht="45" x14ac:dyDescent="0.25">
      <c r="A378" s="98" t="s">
        <v>134</v>
      </c>
      <c r="B378" s="139">
        <v>830008524</v>
      </c>
      <c r="C378" s="140" t="s">
        <v>242</v>
      </c>
      <c r="D378" s="141" t="s">
        <v>359</v>
      </c>
      <c r="E378" s="142" t="s">
        <v>352</v>
      </c>
      <c r="F378" s="141" t="s">
        <v>441</v>
      </c>
      <c r="G378" s="143">
        <v>27260</v>
      </c>
      <c r="H378" s="144">
        <v>41661</v>
      </c>
      <c r="I378" s="145">
        <f t="shared" si="89"/>
        <v>41692</v>
      </c>
      <c r="J378" s="146">
        <v>115.26</v>
      </c>
      <c r="K378" s="3">
        <v>30530</v>
      </c>
      <c r="L378" s="116">
        <f t="shared" si="87"/>
        <v>30530</v>
      </c>
      <c r="M378" s="147">
        <f t="shared" si="90"/>
        <v>31171.008155474581</v>
      </c>
      <c r="N378" s="6">
        <f t="shared" si="91"/>
        <v>31171.008155474581</v>
      </c>
      <c r="O378" s="18">
        <f t="shared" si="86"/>
        <v>0</v>
      </c>
      <c r="P378" s="14"/>
      <c r="Q378" s="217">
        <f t="shared" si="88"/>
        <v>-27260</v>
      </c>
    </row>
    <row r="379" spans="1:17" s="148" customFormat="1" ht="45" x14ac:dyDescent="0.25">
      <c r="A379" s="98" t="s">
        <v>134</v>
      </c>
      <c r="B379" s="139">
        <v>830008524</v>
      </c>
      <c r="C379" s="140" t="s">
        <v>242</v>
      </c>
      <c r="D379" s="141" t="s">
        <v>359</v>
      </c>
      <c r="E379" s="142" t="s">
        <v>352</v>
      </c>
      <c r="F379" s="141" t="s">
        <v>441</v>
      </c>
      <c r="G379" s="143">
        <v>27261</v>
      </c>
      <c r="H379" s="144">
        <v>41661</v>
      </c>
      <c r="I379" s="145">
        <f t="shared" si="89"/>
        <v>41692</v>
      </c>
      <c r="J379" s="146">
        <v>115.26</v>
      </c>
      <c r="K379" s="3">
        <v>14222</v>
      </c>
      <c r="L379" s="116">
        <f t="shared" si="87"/>
        <v>14222</v>
      </c>
      <c r="M379" s="147">
        <f t="shared" si="90"/>
        <v>14520.60524032622</v>
      </c>
      <c r="N379" s="6">
        <f t="shared" si="91"/>
        <v>14520.60524032622</v>
      </c>
      <c r="O379" s="18">
        <f t="shared" si="86"/>
        <v>0</v>
      </c>
      <c r="P379" s="14"/>
      <c r="Q379" s="217">
        <f t="shared" si="88"/>
        <v>-27261</v>
      </c>
    </row>
    <row r="380" spans="1:17" s="148" customFormat="1" ht="45" x14ac:dyDescent="0.25">
      <c r="A380" s="98" t="s">
        <v>134</v>
      </c>
      <c r="B380" s="139">
        <v>830008524</v>
      </c>
      <c r="C380" s="140" t="s">
        <v>242</v>
      </c>
      <c r="D380" s="141" t="s">
        <v>359</v>
      </c>
      <c r="E380" s="142" t="s">
        <v>352</v>
      </c>
      <c r="F380" s="141" t="s">
        <v>441</v>
      </c>
      <c r="G380" s="143">
        <v>27262</v>
      </c>
      <c r="H380" s="144">
        <v>41661</v>
      </c>
      <c r="I380" s="145">
        <f t="shared" si="89"/>
        <v>41692</v>
      </c>
      <c r="J380" s="146">
        <v>115.26</v>
      </c>
      <c r="K380" s="3">
        <v>19404</v>
      </c>
      <c r="L380" s="116">
        <f t="shared" si="87"/>
        <v>19404</v>
      </c>
      <c r="M380" s="147">
        <f t="shared" si="90"/>
        <v>19811.406559083811</v>
      </c>
      <c r="N380" s="6">
        <f t="shared" si="91"/>
        <v>19811.406559083811</v>
      </c>
      <c r="O380" s="18">
        <f t="shared" si="86"/>
        <v>0</v>
      </c>
      <c r="P380" s="14"/>
      <c r="Q380" s="217">
        <f t="shared" si="88"/>
        <v>-27262</v>
      </c>
    </row>
    <row r="381" spans="1:17" s="148" customFormat="1" ht="45" x14ac:dyDescent="0.25">
      <c r="A381" s="98" t="s">
        <v>134</v>
      </c>
      <c r="B381" s="139">
        <v>830008524</v>
      </c>
      <c r="C381" s="140" t="s">
        <v>242</v>
      </c>
      <c r="D381" s="141" t="s">
        <v>359</v>
      </c>
      <c r="E381" s="142" t="s">
        <v>352</v>
      </c>
      <c r="F381" s="141" t="s">
        <v>441</v>
      </c>
      <c r="G381" s="143">
        <v>27263</v>
      </c>
      <c r="H381" s="144">
        <v>41661</v>
      </c>
      <c r="I381" s="145">
        <f t="shared" si="89"/>
        <v>41692</v>
      </c>
      <c r="J381" s="146">
        <v>115.26</v>
      </c>
      <c r="K381" s="3">
        <v>25778</v>
      </c>
      <c r="L381" s="116">
        <f t="shared" si="87"/>
        <v>25778</v>
      </c>
      <c r="M381" s="147">
        <f t="shared" si="90"/>
        <v>26319.23512059691</v>
      </c>
      <c r="N381" s="6">
        <f t="shared" si="91"/>
        <v>26319.23512059691</v>
      </c>
      <c r="O381" s="18">
        <f t="shared" si="86"/>
        <v>0</v>
      </c>
      <c r="P381" s="14"/>
      <c r="Q381" s="217">
        <f t="shared" si="88"/>
        <v>-27263</v>
      </c>
    </row>
    <row r="382" spans="1:17" s="148" customFormat="1" ht="45" x14ac:dyDescent="0.25">
      <c r="A382" s="98" t="s">
        <v>134</v>
      </c>
      <c r="B382" s="139">
        <v>830008524</v>
      </c>
      <c r="C382" s="140" t="s">
        <v>242</v>
      </c>
      <c r="D382" s="141" t="s">
        <v>359</v>
      </c>
      <c r="E382" s="142" t="s">
        <v>352</v>
      </c>
      <c r="F382" s="141" t="s">
        <v>441</v>
      </c>
      <c r="G382" s="143">
        <v>26276</v>
      </c>
      <c r="H382" s="144">
        <v>41667</v>
      </c>
      <c r="I382" s="145">
        <f t="shared" si="89"/>
        <v>41698</v>
      </c>
      <c r="J382" s="146">
        <v>115.26</v>
      </c>
      <c r="K382" s="3">
        <v>825368</v>
      </c>
      <c r="L382" s="116">
        <f t="shared" si="87"/>
        <v>825368</v>
      </c>
      <c r="M382" s="147">
        <f t="shared" si="90"/>
        <v>842697.43397536012</v>
      </c>
      <c r="N382" s="6">
        <f t="shared" si="91"/>
        <v>842697.43397536012</v>
      </c>
      <c r="O382" s="18">
        <f t="shared" si="86"/>
        <v>1.2E-4</v>
      </c>
      <c r="P382" s="14"/>
      <c r="Q382" s="217">
        <f t="shared" si="88"/>
        <v>-26276</v>
      </c>
    </row>
    <row r="383" spans="1:17" s="148" customFormat="1" ht="45" x14ac:dyDescent="0.25">
      <c r="A383" s="98" t="s">
        <v>134</v>
      </c>
      <c r="B383" s="139">
        <v>830008524</v>
      </c>
      <c r="C383" s="140" t="s">
        <v>242</v>
      </c>
      <c r="D383" s="141" t="s">
        <v>359</v>
      </c>
      <c r="E383" s="142" t="s">
        <v>352</v>
      </c>
      <c r="F383" s="141" t="s">
        <v>441</v>
      </c>
      <c r="G383" s="143">
        <v>27938</v>
      </c>
      <c r="H383" s="144">
        <v>41676</v>
      </c>
      <c r="I383" s="145">
        <f t="shared" si="89"/>
        <v>41707</v>
      </c>
      <c r="J383" s="146">
        <v>115.71</v>
      </c>
      <c r="K383" s="3">
        <v>614044</v>
      </c>
      <c r="L383" s="116">
        <f t="shared" si="87"/>
        <v>614044</v>
      </c>
      <c r="M383" s="147">
        <f t="shared" si="90"/>
        <v>624498.29677642381</v>
      </c>
      <c r="N383" s="6">
        <f t="shared" si="91"/>
        <v>624498.29677642381</v>
      </c>
      <c r="O383" s="18">
        <f t="shared" si="86"/>
        <v>9.0000000000000006E-5</v>
      </c>
      <c r="P383" s="14"/>
      <c r="Q383" s="217">
        <f t="shared" si="88"/>
        <v>-27938</v>
      </c>
    </row>
    <row r="384" spans="1:17" s="148" customFormat="1" ht="45" x14ac:dyDescent="0.25">
      <c r="A384" s="98" t="s">
        <v>134</v>
      </c>
      <c r="B384" s="139">
        <v>830008524</v>
      </c>
      <c r="C384" s="140" t="s">
        <v>242</v>
      </c>
      <c r="D384" s="141" t="s">
        <v>359</v>
      </c>
      <c r="E384" s="142" t="s">
        <v>352</v>
      </c>
      <c r="F384" s="141" t="s">
        <v>441</v>
      </c>
      <c r="G384" s="143">
        <v>27939</v>
      </c>
      <c r="H384" s="144">
        <v>41676</v>
      </c>
      <c r="I384" s="145">
        <f t="shared" si="89"/>
        <v>41707</v>
      </c>
      <c r="J384" s="146">
        <v>115.71</v>
      </c>
      <c r="K384" s="3">
        <v>60680</v>
      </c>
      <c r="L384" s="116">
        <f t="shared" si="87"/>
        <v>60680</v>
      </c>
      <c r="M384" s="147">
        <f t="shared" si="90"/>
        <v>61713.096534439552</v>
      </c>
      <c r="N384" s="6">
        <f t="shared" si="91"/>
        <v>61713.096534439552</v>
      </c>
      <c r="O384" s="18">
        <f t="shared" si="86"/>
        <v>1.0000000000000001E-5</v>
      </c>
      <c r="P384" s="14"/>
      <c r="Q384" s="217">
        <f t="shared" si="88"/>
        <v>-27939</v>
      </c>
    </row>
    <row r="385" spans="1:17" s="148" customFormat="1" ht="45" x14ac:dyDescent="0.25">
      <c r="A385" s="98" t="s">
        <v>134</v>
      </c>
      <c r="B385" s="139">
        <v>830008524</v>
      </c>
      <c r="C385" s="140" t="s">
        <v>242</v>
      </c>
      <c r="D385" s="141" t="s">
        <v>359</v>
      </c>
      <c r="E385" s="142" t="s">
        <v>352</v>
      </c>
      <c r="F385" s="141" t="s">
        <v>441</v>
      </c>
      <c r="G385" s="143">
        <v>29170</v>
      </c>
      <c r="H385" s="144">
        <v>41689</v>
      </c>
      <c r="I385" s="145">
        <f t="shared" si="89"/>
        <v>41720</v>
      </c>
      <c r="J385" s="146">
        <v>115.71</v>
      </c>
      <c r="K385" s="3">
        <v>607100</v>
      </c>
      <c r="L385" s="116">
        <f t="shared" si="87"/>
        <v>607100</v>
      </c>
      <c r="M385" s="147">
        <f t="shared" si="90"/>
        <v>617436.0729409731</v>
      </c>
      <c r="N385" s="6">
        <f t="shared" si="91"/>
        <v>617436.0729409731</v>
      </c>
      <c r="O385" s="18">
        <f t="shared" si="86"/>
        <v>9.0000000000000006E-5</v>
      </c>
      <c r="P385" s="14"/>
      <c r="Q385" s="217">
        <f t="shared" si="88"/>
        <v>-29170</v>
      </c>
    </row>
    <row r="386" spans="1:17" s="148" customFormat="1" ht="45" x14ac:dyDescent="0.25">
      <c r="A386" s="98" t="s">
        <v>134</v>
      </c>
      <c r="B386" s="139">
        <v>830008524</v>
      </c>
      <c r="C386" s="140" t="s">
        <v>242</v>
      </c>
      <c r="D386" s="141" t="s">
        <v>359</v>
      </c>
      <c r="E386" s="142" t="s">
        <v>352</v>
      </c>
      <c r="F386" s="141" t="s">
        <v>441</v>
      </c>
      <c r="G386" s="143">
        <v>29171</v>
      </c>
      <c r="H386" s="144">
        <v>41689</v>
      </c>
      <c r="I386" s="145">
        <f t="shared" si="89"/>
        <v>41720</v>
      </c>
      <c r="J386" s="146">
        <v>115.71</v>
      </c>
      <c r="K386" s="3">
        <v>221341</v>
      </c>
      <c r="L386" s="116">
        <f t="shared" si="87"/>
        <v>221341</v>
      </c>
      <c r="M386" s="147">
        <f t="shared" si="90"/>
        <v>225109.40178031288</v>
      </c>
      <c r="N386" s="6">
        <f t="shared" si="91"/>
        <v>225109.40178031288</v>
      </c>
      <c r="O386" s="18">
        <f t="shared" si="86"/>
        <v>3.0000000000000001E-5</v>
      </c>
      <c r="P386" s="14"/>
      <c r="Q386" s="217">
        <f t="shared" si="88"/>
        <v>-29171</v>
      </c>
    </row>
    <row r="387" spans="1:17" s="148" customFormat="1" ht="45" x14ac:dyDescent="0.25">
      <c r="A387" s="98" t="s">
        <v>134</v>
      </c>
      <c r="B387" s="139">
        <v>830008524</v>
      </c>
      <c r="C387" s="140" t="s">
        <v>242</v>
      </c>
      <c r="D387" s="141" t="s">
        <v>359</v>
      </c>
      <c r="E387" s="142" t="s">
        <v>352</v>
      </c>
      <c r="F387" s="141" t="s">
        <v>441</v>
      </c>
      <c r="G387" s="143">
        <v>29172</v>
      </c>
      <c r="H387" s="144">
        <v>41689</v>
      </c>
      <c r="I387" s="145">
        <f t="shared" si="89"/>
        <v>41720</v>
      </c>
      <c r="J387" s="146">
        <v>115.71</v>
      </c>
      <c r="K387" s="3">
        <v>124222</v>
      </c>
      <c r="L387" s="116">
        <f t="shared" si="87"/>
        <v>124222</v>
      </c>
      <c r="M387" s="147">
        <f t="shared" si="90"/>
        <v>126336.91954022989</v>
      </c>
      <c r="N387" s="6">
        <f t="shared" si="91"/>
        <v>126336.91954022989</v>
      </c>
      <c r="O387" s="18">
        <f t="shared" si="86"/>
        <v>2.0000000000000002E-5</v>
      </c>
      <c r="P387" s="14"/>
      <c r="Q387" s="217">
        <f t="shared" si="88"/>
        <v>-29172</v>
      </c>
    </row>
    <row r="388" spans="1:17" s="148" customFormat="1" ht="45" x14ac:dyDescent="0.25">
      <c r="A388" s="98" t="s">
        <v>134</v>
      </c>
      <c r="B388" s="139">
        <v>830008524</v>
      </c>
      <c r="C388" s="140" t="s">
        <v>242</v>
      </c>
      <c r="D388" s="141" t="s">
        <v>359</v>
      </c>
      <c r="E388" s="142" t="s">
        <v>352</v>
      </c>
      <c r="F388" s="141" t="s">
        <v>441</v>
      </c>
      <c r="G388" s="143">
        <v>29177</v>
      </c>
      <c r="H388" s="144">
        <v>41689</v>
      </c>
      <c r="I388" s="145">
        <f t="shared" si="89"/>
        <v>41720</v>
      </c>
      <c r="J388" s="146">
        <v>115.71</v>
      </c>
      <c r="K388" s="3">
        <v>324122</v>
      </c>
      <c r="L388" s="116">
        <f t="shared" si="87"/>
        <v>324122</v>
      </c>
      <c r="M388" s="147">
        <f t="shared" si="90"/>
        <v>329640.28139313805</v>
      </c>
      <c r="N388" s="6">
        <f t="shared" si="91"/>
        <v>329640.28139313805</v>
      </c>
      <c r="O388" s="18">
        <f t="shared" si="86"/>
        <v>5.0000000000000002E-5</v>
      </c>
      <c r="P388" s="14"/>
      <c r="Q388" s="217">
        <f t="shared" si="88"/>
        <v>-29177</v>
      </c>
    </row>
    <row r="389" spans="1:17" s="148" customFormat="1" ht="45" x14ac:dyDescent="0.25">
      <c r="A389" s="98" t="s">
        <v>134</v>
      </c>
      <c r="B389" s="139">
        <v>830008524</v>
      </c>
      <c r="C389" s="140" t="s">
        <v>242</v>
      </c>
      <c r="D389" s="141" t="s">
        <v>359</v>
      </c>
      <c r="E389" s="142" t="s">
        <v>352</v>
      </c>
      <c r="F389" s="141" t="s">
        <v>441</v>
      </c>
      <c r="G389" s="143">
        <v>29178</v>
      </c>
      <c r="H389" s="144">
        <v>41689</v>
      </c>
      <c r="I389" s="145">
        <f t="shared" si="89"/>
        <v>41720</v>
      </c>
      <c r="J389" s="146">
        <v>115.71</v>
      </c>
      <c r="K389" s="3">
        <v>20268</v>
      </c>
      <c r="L389" s="116">
        <f t="shared" si="87"/>
        <v>20268</v>
      </c>
      <c r="M389" s="147">
        <f t="shared" si="90"/>
        <v>20613.069224786108</v>
      </c>
      <c r="N389" s="6">
        <f t="shared" si="91"/>
        <v>20613.069224786108</v>
      </c>
      <c r="O389" s="18">
        <f t="shared" si="86"/>
        <v>0</v>
      </c>
      <c r="P389" s="14"/>
      <c r="Q389" s="217">
        <f t="shared" si="88"/>
        <v>-29178</v>
      </c>
    </row>
    <row r="390" spans="1:17" s="148" customFormat="1" ht="45" x14ac:dyDescent="0.25">
      <c r="A390" s="98" t="s">
        <v>134</v>
      </c>
      <c r="B390" s="139">
        <v>830008524</v>
      </c>
      <c r="C390" s="140" t="s">
        <v>242</v>
      </c>
      <c r="D390" s="141" t="s">
        <v>359</v>
      </c>
      <c r="E390" s="142" t="s">
        <v>352</v>
      </c>
      <c r="F390" s="141" t="s">
        <v>441</v>
      </c>
      <c r="G390" s="143">
        <v>29179</v>
      </c>
      <c r="H390" s="144">
        <v>41689</v>
      </c>
      <c r="I390" s="145">
        <f t="shared" si="89"/>
        <v>41720</v>
      </c>
      <c r="J390" s="146">
        <v>115.71</v>
      </c>
      <c r="K390" s="3">
        <v>32221</v>
      </c>
      <c r="L390" s="116">
        <f t="shared" si="87"/>
        <v>32221</v>
      </c>
      <c r="M390" s="147">
        <f t="shared" si="90"/>
        <v>32769.572897761653</v>
      </c>
      <c r="N390" s="6">
        <f t="shared" si="91"/>
        <v>32769.572897761653</v>
      </c>
      <c r="O390" s="18">
        <f t="shared" si="86"/>
        <v>0</v>
      </c>
      <c r="P390" s="14"/>
      <c r="Q390" s="217">
        <f t="shared" si="88"/>
        <v>-29179</v>
      </c>
    </row>
    <row r="391" spans="1:17" s="148" customFormat="1" ht="45" x14ac:dyDescent="0.25">
      <c r="A391" s="98" t="s">
        <v>134</v>
      </c>
      <c r="B391" s="139">
        <v>830008524</v>
      </c>
      <c r="C391" s="140" t="s">
        <v>242</v>
      </c>
      <c r="D391" s="141" t="s">
        <v>359</v>
      </c>
      <c r="E391" s="142" t="s">
        <v>352</v>
      </c>
      <c r="F391" s="141" t="s">
        <v>441</v>
      </c>
      <c r="G391" s="143">
        <v>6252</v>
      </c>
      <c r="H391" s="144">
        <v>41698</v>
      </c>
      <c r="I391" s="145">
        <f t="shared" si="89"/>
        <v>41729</v>
      </c>
      <c r="J391" s="146">
        <v>115.71</v>
      </c>
      <c r="K391" s="3">
        <v>1569054</v>
      </c>
      <c r="L391" s="116">
        <f t="shared" si="87"/>
        <v>1569054</v>
      </c>
      <c r="M391" s="147">
        <f t="shared" si="90"/>
        <v>1595767.649468499</v>
      </c>
      <c r="N391" s="6">
        <f t="shared" si="91"/>
        <v>1595767.649468499</v>
      </c>
      <c r="O391" s="18">
        <f t="shared" si="86"/>
        <v>2.3000000000000001E-4</v>
      </c>
      <c r="P391" s="14"/>
      <c r="Q391" s="217">
        <f t="shared" si="88"/>
        <v>-6252</v>
      </c>
    </row>
    <row r="392" spans="1:17" s="148" customFormat="1" ht="45" x14ac:dyDescent="0.25">
      <c r="A392" s="98" t="s">
        <v>134</v>
      </c>
      <c r="B392" s="139">
        <v>830008524</v>
      </c>
      <c r="C392" s="140" t="s">
        <v>242</v>
      </c>
      <c r="D392" s="141" t="s">
        <v>359</v>
      </c>
      <c r="E392" s="142" t="s">
        <v>352</v>
      </c>
      <c r="F392" s="141" t="s">
        <v>441</v>
      </c>
      <c r="G392" s="143">
        <v>29976</v>
      </c>
      <c r="H392" s="144">
        <v>41703</v>
      </c>
      <c r="I392" s="145">
        <f t="shared" si="89"/>
        <v>41734</v>
      </c>
      <c r="J392" s="146">
        <v>116.24</v>
      </c>
      <c r="K392" s="3">
        <v>331485</v>
      </c>
      <c r="L392" s="116">
        <f t="shared" si="87"/>
        <v>331485</v>
      </c>
      <c r="M392" s="147">
        <f t="shared" si="90"/>
        <v>335591.490020647</v>
      </c>
      <c r="N392" s="6">
        <f t="shared" si="91"/>
        <v>335591.490020647</v>
      </c>
      <c r="O392" s="18">
        <f t="shared" si="86"/>
        <v>5.0000000000000002E-5</v>
      </c>
      <c r="P392" s="14"/>
      <c r="Q392" s="217">
        <f t="shared" si="88"/>
        <v>-29976</v>
      </c>
    </row>
    <row r="393" spans="1:17" s="148" customFormat="1" ht="45" x14ac:dyDescent="0.25">
      <c r="A393" s="98" t="s">
        <v>134</v>
      </c>
      <c r="B393" s="139">
        <v>830008524</v>
      </c>
      <c r="C393" s="140" t="s">
        <v>242</v>
      </c>
      <c r="D393" s="141" t="s">
        <v>359</v>
      </c>
      <c r="E393" s="142" t="s">
        <v>352</v>
      </c>
      <c r="F393" s="141" t="s">
        <v>441</v>
      </c>
      <c r="G393" s="143">
        <v>29977</v>
      </c>
      <c r="H393" s="144">
        <v>41703</v>
      </c>
      <c r="I393" s="145">
        <f t="shared" si="89"/>
        <v>41734</v>
      </c>
      <c r="J393" s="146">
        <v>116.24</v>
      </c>
      <c r="K393" s="3">
        <v>41487</v>
      </c>
      <c r="L393" s="116">
        <f t="shared" si="87"/>
        <v>41487</v>
      </c>
      <c r="M393" s="147">
        <f t="shared" si="90"/>
        <v>42000.947694425333</v>
      </c>
      <c r="N393" s="6">
        <f t="shared" si="91"/>
        <v>42000.947694425333</v>
      </c>
      <c r="O393" s="18">
        <f t="shared" si="86"/>
        <v>1.0000000000000001E-5</v>
      </c>
      <c r="P393" s="14"/>
      <c r="Q393" s="217">
        <f t="shared" si="88"/>
        <v>-29977</v>
      </c>
    </row>
    <row r="394" spans="1:17" s="148" customFormat="1" ht="45" x14ac:dyDescent="0.25">
      <c r="A394" s="98" t="s">
        <v>134</v>
      </c>
      <c r="B394" s="139">
        <v>830008524</v>
      </c>
      <c r="C394" s="140" t="s">
        <v>242</v>
      </c>
      <c r="D394" s="141" t="s">
        <v>359</v>
      </c>
      <c r="E394" s="142" t="s">
        <v>352</v>
      </c>
      <c r="F394" s="141" t="s">
        <v>441</v>
      </c>
      <c r="G394" s="143">
        <v>29978</v>
      </c>
      <c r="H394" s="144">
        <v>41703</v>
      </c>
      <c r="I394" s="145">
        <f t="shared" si="89"/>
        <v>41734</v>
      </c>
      <c r="J394" s="146">
        <v>116.24</v>
      </c>
      <c r="K394" s="3">
        <v>819681</v>
      </c>
      <c r="L394" s="116">
        <f t="shared" si="87"/>
        <v>819681</v>
      </c>
      <c r="M394" s="147">
        <f t="shared" si="90"/>
        <v>829835.34136269789</v>
      </c>
      <c r="N394" s="6">
        <f t="shared" si="91"/>
        <v>829835.34136269789</v>
      </c>
      <c r="O394" s="18">
        <f t="shared" si="86"/>
        <v>1.2E-4</v>
      </c>
      <c r="P394" s="14"/>
      <c r="Q394" s="217">
        <f t="shared" si="88"/>
        <v>-29978</v>
      </c>
    </row>
    <row r="395" spans="1:17" s="148" customFormat="1" ht="45" x14ac:dyDescent="0.25">
      <c r="A395" s="98" t="s">
        <v>134</v>
      </c>
      <c r="B395" s="139">
        <v>830008524</v>
      </c>
      <c r="C395" s="140" t="s">
        <v>242</v>
      </c>
      <c r="D395" s="141" t="s">
        <v>359</v>
      </c>
      <c r="E395" s="142" t="s">
        <v>352</v>
      </c>
      <c r="F395" s="141" t="s">
        <v>441</v>
      </c>
      <c r="G395" s="143">
        <v>31590</v>
      </c>
      <c r="H395" s="144">
        <v>41719</v>
      </c>
      <c r="I395" s="145">
        <f t="shared" si="89"/>
        <v>41750</v>
      </c>
      <c r="J395" s="146">
        <v>116.24</v>
      </c>
      <c r="K395" s="3">
        <v>363903</v>
      </c>
      <c r="L395" s="116">
        <f t="shared" si="87"/>
        <v>363903</v>
      </c>
      <c r="M395" s="147">
        <f t="shared" si="90"/>
        <v>368411.08947006194</v>
      </c>
      <c r="N395" s="6">
        <f t="shared" si="91"/>
        <v>368411.08947006194</v>
      </c>
      <c r="O395" s="18">
        <f t="shared" si="86"/>
        <v>5.0000000000000002E-5</v>
      </c>
      <c r="P395" s="14"/>
      <c r="Q395" s="217">
        <f t="shared" si="88"/>
        <v>-31590</v>
      </c>
    </row>
    <row r="396" spans="1:17" s="148" customFormat="1" ht="45" x14ac:dyDescent="0.25">
      <c r="A396" s="98" t="s">
        <v>134</v>
      </c>
      <c r="B396" s="139">
        <v>830008524</v>
      </c>
      <c r="C396" s="140" t="s">
        <v>242</v>
      </c>
      <c r="D396" s="141" t="s">
        <v>359</v>
      </c>
      <c r="E396" s="142" t="s">
        <v>352</v>
      </c>
      <c r="F396" s="141" t="s">
        <v>441</v>
      </c>
      <c r="G396" s="143">
        <v>31591</v>
      </c>
      <c r="H396" s="144">
        <v>41719</v>
      </c>
      <c r="I396" s="145">
        <f t="shared" si="89"/>
        <v>41750</v>
      </c>
      <c r="J396" s="146">
        <v>116.24</v>
      </c>
      <c r="K396" s="3">
        <v>1858512</v>
      </c>
      <c r="L396" s="116">
        <f t="shared" si="87"/>
        <v>1858512</v>
      </c>
      <c r="M396" s="147">
        <f t="shared" si="90"/>
        <v>1881535.5485203031</v>
      </c>
      <c r="N396" s="6">
        <f t="shared" si="91"/>
        <v>1881535.5485203031</v>
      </c>
      <c r="O396" s="18">
        <f t="shared" si="86"/>
        <v>2.7E-4</v>
      </c>
      <c r="P396" s="14"/>
      <c r="Q396" s="217">
        <f t="shared" si="88"/>
        <v>-31591</v>
      </c>
    </row>
    <row r="397" spans="1:17" s="148" customFormat="1" ht="45" x14ac:dyDescent="0.25">
      <c r="A397" s="98" t="s">
        <v>134</v>
      </c>
      <c r="B397" s="139">
        <v>830008524</v>
      </c>
      <c r="C397" s="140" t="s">
        <v>242</v>
      </c>
      <c r="D397" s="141" t="s">
        <v>359</v>
      </c>
      <c r="E397" s="142" t="s">
        <v>352</v>
      </c>
      <c r="F397" s="141" t="s">
        <v>441</v>
      </c>
      <c r="G397" s="143">
        <v>31592</v>
      </c>
      <c r="H397" s="144">
        <v>41719</v>
      </c>
      <c r="I397" s="145">
        <f t="shared" si="89"/>
        <v>41750</v>
      </c>
      <c r="J397" s="146">
        <v>116.24</v>
      </c>
      <c r="K397" s="3">
        <v>69858</v>
      </c>
      <c r="L397" s="116">
        <f t="shared" si="87"/>
        <v>69858</v>
      </c>
      <c r="M397" s="147">
        <f t="shared" si="90"/>
        <v>70723.412250516179</v>
      </c>
      <c r="N397" s="6">
        <f t="shared" si="91"/>
        <v>70723.412250516179</v>
      </c>
      <c r="O397" s="18">
        <f t="shared" ref="O397:O459" si="92">ROUND(N397/$N$1042,5)</f>
        <v>1.0000000000000001E-5</v>
      </c>
      <c r="P397" s="14"/>
      <c r="Q397" s="217">
        <f t="shared" si="88"/>
        <v>-31592</v>
      </c>
    </row>
    <row r="398" spans="1:17" s="148" customFormat="1" ht="45" x14ac:dyDescent="0.25">
      <c r="A398" s="98" t="s">
        <v>134</v>
      </c>
      <c r="B398" s="139">
        <v>830008524</v>
      </c>
      <c r="C398" s="140" t="s">
        <v>242</v>
      </c>
      <c r="D398" s="141" t="s">
        <v>359</v>
      </c>
      <c r="E398" s="142" t="s">
        <v>352</v>
      </c>
      <c r="F398" s="141" t="s">
        <v>441</v>
      </c>
      <c r="G398" s="143">
        <v>31593</v>
      </c>
      <c r="H398" s="144">
        <v>41719</v>
      </c>
      <c r="I398" s="145">
        <f t="shared" si="89"/>
        <v>41750</v>
      </c>
      <c r="J398" s="146">
        <v>116.24</v>
      </c>
      <c r="K398" s="3">
        <v>164681</v>
      </c>
      <c r="L398" s="116">
        <f t="shared" si="87"/>
        <v>164681</v>
      </c>
      <c r="M398" s="147">
        <f t="shared" si="90"/>
        <v>166721.09497591192</v>
      </c>
      <c r="N398" s="6">
        <f t="shared" si="91"/>
        <v>166721.09497591192</v>
      </c>
      <c r="O398" s="18">
        <f t="shared" si="92"/>
        <v>2.0000000000000002E-5</v>
      </c>
      <c r="P398" s="14"/>
      <c r="Q398" s="217">
        <f t="shared" si="88"/>
        <v>-31593</v>
      </c>
    </row>
    <row r="399" spans="1:17" s="148" customFormat="1" ht="45" x14ac:dyDescent="0.25">
      <c r="A399" s="98" t="s">
        <v>134</v>
      </c>
      <c r="B399" s="139">
        <v>830008524</v>
      </c>
      <c r="C399" s="140" t="s">
        <v>242</v>
      </c>
      <c r="D399" s="141" t="s">
        <v>359</v>
      </c>
      <c r="E399" s="142" t="s">
        <v>352</v>
      </c>
      <c r="F399" s="141" t="s">
        <v>441</v>
      </c>
      <c r="G399" s="143">
        <v>31594</v>
      </c>
      <c r="H399" s="144">
        <v>41719</v>
      </c>
      <c r="I399" s="145">
        <f t="shared" si="89"/>
        <v>41750</v>
      </c>
      <c r="J399" s="146">
        <v>116.24</v>
      </c>
      <c r="K399" s="3">
        <v>133347</v>
      </c>
      <c r="L399" s="116">
        <f t="shared" si="87"/>
        <v>133347</v>
      </c>
      <c r="M399" s="147">
        <f t="shared" si="90"/>
        <v>134998.92429456298</v>
      </c>
      <c r="N399" s="6">
        <f t="shared" si="91"/>
        <v>134998.92429456298</v>
      </c>
      <c r="O399" s="18">
        <f t="shared" si="92"/>
        <v>2.0000000000000002E-5</v>
      </c>
      <c r="P399" s="14"/>
      <c r="Q399" s="217">
        <f t="shared" si="88"/>
        <v>-31594</v>
      </c>
    </row>
    <row r="400" spans="1:17" s="148" customFormat="1" ht="45" x14ac:dyDescent="0.25">
      <c r="A400" s="98" t="s">
        <v>134</v>
      </c>
      <c r="B400" s="139">
        <v>830008524</v>
      </c>
      <c r="C400" s="140" t="s">
        <v>242</v>
      </c>
      <c r="D400" s="141" t="s">
        <v>359</v>
      </c>
      <c r="E400" s="142" t="s">
        <v>352</v>
      </c>
      <c r="F400" s="141" t="s">
        <v>441</v>
      </c>
      <c r="G400" s="143">
        <v>31595</v>
      </c>
      <c r="H400" s="144">
        <v>41719</v>
      </c>
      <c r="I400" s="145">
        <f t="shared" si="89"/>
        <v>41750</v>
      </c>
      <c r="J400" s="146">
        <v>116.24</v>
      </c>
      <c r="K400" s="3">
        <v>2265067</v>
      </c>
      <c r="L400" s="116">
        <f t="shared" si="87"/>
        <v>2265067</v>
      </c>
      <c r="M400" s="147">
        <f t="shared" si="90"/>
        <v>2293127.0178940124</v>
      </c>
      <c r="N400" s="6">
        <f t="shared" si="91"/>
        <v>2293127.0178940124</v>
      </c>
      <c r="O400" s="18">
        <f t="shared" si="92"/>
        <v>3.3E-4</v>
      </c>
      <c r="P400" s="14"/>
      <c r="Q400" s="217">
        <f t="shared" si="88"/>
        <v>-31595</v>
      </c>
    </row>
    <row r="401" spans="1:17" s="148" customFormat="1" ht="45" x14ac:dyDescent="0.25">
      <c r="A401" s="98" t="s">
        <v>134</v>
      </c>
      <c r="B401" s="139">
        <v>830008524</v>
      </c>
      <c r="C401" s="140" t="s">
        <v>242</v>
      </c>
      <c r="D401" s="141" t="s">
        <v>359</v>
      </c>
      <c r="E401" s="142" t="s">
        <v>352</v>
      </c>
      <c r="F401" s="141" t="s">
        <v>441</v>
      </c>
      <c r="G401" s="143">
        <v>32140</v>
      </c>
      <c r="H401" s="144">
        <v>41733</v>
      </c>
      <c r="I401" s="145">
        <f t="shared" si="89"/>
        <v>41764</v>
      </c>
      <c r="J401" s="146">
        <v>116.81</v>
      </c>
      <c r="K401" s="3">
        <v>575261</v>
      </c>
      <c r="L401" s="116">
        <f t="shared" si="87"/>
        <v>575261</v>
      </c>
      <c r="M401" s="147">
        <f t="shared" si="90"/>
        <v>579545.5395942129</v>
      </c>
      <c r="N401" s="6">
        <f t="shared" si="91"/>
        <v>579545.5395942129</v>
      </c>
      <c r="O401" s="18">
        <f t="shared" si="92"/>
        <v>8.0000000000000007E-5</v>
      </c>
      <c r="P401" s="14"/>
      <c r="Q401" s="217">
        <f t="shared" si="88"/>
        <v>-32140</v>
      </c>
    </row>
    <row r="402" spans="1:17" s="148" customFormat="1" ht="45" x14ac:dyDescent="0.25">
      <c r="A402" s="98" t="s">
        <v>134</v>
      </c>
      <c r="B402" s="139">
        <v>830008524</v>
      </c>
      <c r="C402" s="140" t="s">
        <v>242</v>
      </c>
      <c r="D402" s="141" t="s">
        <v>359</v>
      </c>
      <c r="E402" s="142" t="s">
        <v>352</v>
      </c>
      <c r="F402" s="141" t="s">
        <v>441</v>
      </c>
      <c r="G402" s="143">
        <v>32141</v>
      </c>
      <c r="H402" s="144">
        <v>41733</v>
      </c>
      <c r="I402" s="145">
        <f t="shared" si="89"/>
        <v>41764</v>
      </c>
      <c r="J402" s="146">
        <v>116.81</v>
      </c>
      <c r="K402" s="3">
        <v>134762</v>
      </c>
      <c r="L402" s="116">
        <f t="shared" si="87"/>
        <v>134762</v>
      </c>
      <c r="M402" s="147">
        <f t="shared" si="90"/>
        <v>135765.70636075677</v>
      </c>
      <c r="N402" s="6">
        <f t="shared" si="91"/>
        <v>135765.70636075677</v>
      </c>
      <c r="O402" s="18">
        <f t="shared" si="92"/>
        <v>2.0000000000000002E-5</v>
      </c>
      <c r="P402" s="14"/>
      <c r="Q402" s="217">
        <f t="shared" si="88"/>
        <v>-32141</v>
      </c>
    </row>
    <row r="403" spans="1:17" s="148" customFormat="1" ht="45" x14ac:dyDescent="0.25">
      <c r="A403" s="98" t="s">
        <v>134</v>
      </c>
      <c r="B403" s="139">
        <v>830008524</v>
      </c>
      <c r="C403" s="140" t="s">
        <v>242</v>
      </c>
      <c r="D403" s="141" t="s">
        <v>359</v>
      </c>
      <c r="E403" s="142" t="s">
        <v>352</v>
      </c>
      <c r="F403" s="141" t="s">
        <v>441</v>
      </c>
      <c r="G403" s="143">
        <v>32142</v>
      </c>
      <c r="H403" s="144">
        <v>41733</v>
      </c>
      <c r="I403" s="145">
        <f t="shared" si="89"/>
        <v>41764</v>
      </c>
      <c r="J403" s="146">
        <v>116.81</v>
      </c>
      <c r="K403" s="3">
        <v>112870</v>
      </c>
      <c r="L403" s="116">
        <f t="shared" si="87"/>
        <v>112870</v>
      </c>
      <c r="M403" s="147">
        <f t="shared" si="90"/>
        <v>113710.6549096824</v>
      </c>
      <c r="N403" s="6">
        <f t="shared" si="91"/>
        <v>113710.6549096824</v>
      </c>
      <c r="O403" s="18">
        <f t="shared" si="92"/>
        <v>2.0000000000000002E-5</v>
      </c>
      <c r="P403" s="14"/>
      <c r="Q403" s="217">
        <f t="shared" si="88"/>
        <v>-32142</v>
      </c>
    </row>
    <row r="404" spans="1:17" s="148" customFormat="1" ht="45" x14ac:dyDescent="0.25">
      <c r="A404" s="98" t="s">
        <v>134</v>
      </c>
      <c r="B404" s="139">
        <v>830008524</v>
      </c>
      <c r="C404" s="140" t="s">
        <v>242</v>
      </c>
      <c r="D404" s="141" t="s">
        <v>359</v>
      </c>
      <c r="E404" s="142" t="s">
        <v>352</v>
      </c>
      <c r="F404" s="141" t="s">
        <v>441</v>
      </c>
      <c r="G404" s="143">
        <v>32143</v>
      </c>
      <c r="H404" s="144">
        <v>41733</v>
      </c>
      <c r="I404" s="145">
        <f t="shared" si="89"/>
        <v>41764</v>
      </c>
      <c r="J404" s="146">
        <v>116.81</v>
      </c>
      <c r="K404" s="3">
        <v>54271</v>
      </c>
      <c r="L404" s="116">
        <f t="shared" si="87"/>
        <v>54271</v>
      </c>
      <c r="M404" s="147">
        <f t="shared" si="90"/>
        <v>54675.20999914391</v>
      </c>
      <c r="N404" s="6">
        <f t="shared" si="91"/>
        <v>54675.20999914391</v>
      </c>
      <c r="O404" s="18">
        <f t="shared" si="92"/>
        <v>1.0000000000000001E-5</v>
      </c>
      <c r="P404" s="14"/>
      <c r="Q404" s="217">
        <f t="shared" si="88"/>
        <v>-32143</v>
      </c>
    </row>
    <row r="405" spans="1:17" s="148" customFormat="1" ht="45" x14ac:dyDescent="0.25">
      <c r="A405" s="98" t="s">
        <v>134</v>
      </c>
      <c r="B405" s="139">
        <v>830008524</v>
      </c>
      <c r="C405" s="140" t="s">
        <v>242</v>
      </c>
      <c r="D405" s="141" t="s">
        <v>359</v>
      </c>
      <c r="E405" s="142" t="s">
        <v>352</v>
      </c>
      <c r="F405" s="141" t="s">
        <v>441</v>
      </c>
      <c r="G405" s="143">
        <v>32725</v>
      </c>
      <c r="H405" s="144">
        <v>41739</v>
      </c>
      <c r="I405" s="145">
        <f t="shared" si="89"/>
        <v>41770</v>
      </c>
      <c r="J405" s="146">
        <v>116.81</v>
      </c>
      <c r="K405" s="3">
        <v>167589</v>
      </c>
      <c r="L405" s="116">
        <f t="shared" si="87"/>
        <v>167589</v>
      </c>
      <c r="M405" s="147">
        <f t="shared" si="90"/>
        <v>168837.20160945124</v>
      </c>
      <c r="N405" s="6">
        <f t="shared" si="91"/>
        <v>168837.20160945124</v>
      </c>
      <c r="O405" s="18">
        <f t="shared" si="92"/>
        <v>2.0000000000000002E-5</v>
      </c>
      <c r="P405" s="14"/>
      <c r="Q405" s="217">
        <f t="shared" si="88"/>
        <v>-32725</v>
      </c>
    </row>
    <row r="406" spans="1:17" s="148" customFormat="1" ht="45" x14ac:dyDescent="0.25">
      <c r="A406" s="98" t="s">
        <v>134</v>
      </c>
      <c r="B406" s="139">
        <v>830008524</v>
      </c>
      <c r="C406" s="140" t="s">
        <v>242</v>
      </c>
      <c r="D406" s="141" t="s">
        <v>359</v>
      </c>
      <c r="E406" s="142" t="s">
        <v>352</v>
      </c>
      <c r="F406" s="141" t="s">
        <v>441</v>
      </c>
      <c r="G406" s="143">
        <v>32726</v>
      </c>
      <c r="H406" s="144">
        <v>41739</v>
      </c>
      <c r="I406" s="145">
        <f t="shared" si="89"/>
        <v>41770</v>
      </c>
      <c r="J406" s="146">
        <v>116.81</v>
      </c>
      <c r="K406" s="3">
        <v>603398</v>
      </c>
      <c r="L406" s="116">
        <f t="shared" si="87"/>
        <v>603398</v>
      </c>
      <c r="M406" s="147">
        <f t="shared" si="90"/>
        <v>607892.10375823989</v>
      </c>
      <c r="N406" s="6">
        <f t="shared" si="91"/>
        <v>607892.10375823989</v>
      </c>
      <c r="O406" s="18">
        <f t="shared" si="92"/>
        <v>9.0000000000000006E-5</v>
      </c>
      <c r="P406" s="14"/>
      <c r="Q406" s="217">
        <f t="shared" si="88"/>
        <v>-32726</v>
      </c>
    </row>
    <row r="407" spans="1:17" s="148" customFormat="1" ht="45" x14ac:dyDescent="0.25">
      <c r="A407" s="98" t="s">
        <v>134</v>
      </c>
      <c r="B407" s="139">
        <v>830008524</v>
      </c>
      <c r="C407" s="140" t="s">
        <v>242</v>
      </c>
      <c r="D407" s="141" t="s">
        <v>359</v>
      </c>
      <c r="E407" s="142" t="s">
        <v>352</v>
      </c>
      <c r="F407" s="141" t="s">
        <v>441</v>
      </c>
      <c r="G407" s="143">
        <v>32752</v>
      </c>
      <c r="H407" s="144">
        <v>41740</v>
      </c>
      <c r="I407" s="145">
        <f t="shared" si="89"/>
        <v>41771</v>
      </c>
      <c r="J407" s="146">
        <v>116.81</v>
      </c>
      <c r="K407" s="3">
        <v>380948</v>
      </c>
      <c r="L407" s="116">
        <f t="shared" si="87"/>
        <v>380948</v>
      </c>
      <c r="M407" s="147">
        <f t="shared" si="90"/>
        <v>383785.29783408955</v>
      </c>
      <c r="N407" s="6">
        <f t="shared" si="91"/>
        <v>383785.29783408955</v>
      </c>
      <c r="O407" s="18">
        <f t="shared" si="92"/>
        <v>6.0000000000000002E-5</v>
      </c>
      <c r="P407" s="14"/>
      <c r="Q407" s="217">
        <f t="shared" si="88"/>
        <v>-32752</v>
      </c>
    </row>
    <row r="408" spans="1:17" s="148" customFormat="1" ht="45" x14ac:dyDescent="0.25">
      <c r="A408" s="98" t="s">
        <v>134</v>
      </c>
      <c r="B408" s="139">
        <v>830008524</v>
      </c>
      <c r="C408" s="140" t="s">
        <v>242</v>
      </c>
      <c r="D408" s="141" t="s">
        <v>359</v>
      </c>
      <c r="E408" s="142" t="s">
        <v>352</v>
      </c>
      <c r="F408" s="141" t="s">
        <v>441</v>
      </c>
      <c r="G408" s="143">
        <v>34061</v>
      </c>
      <c r="H408" s="144">
        <v>41765</v>
      </c>
      <c r="I408" s="145">
        <f t="shared" si="89"/>
        <v>41796</v>
      </c>
      <c r="J408" s="146">
        <v>116.91</v>
      </c>
      <c r="K408" s="3">
        <v>94419</v>
      </c>
      <c r="L408" s="116">
        <f t="shared" si="87"/>
        <v>94419</v>
      </c>
      <c r="M408" s="147">
        <f t="shared" si="90"/>
        <v>95040.868360277134</v>
      </c>
      <c r="N408" s="6">
        <f t="shared" si="91"/>
        <v>95040.868360277134</v>
      </c>
      <c r="O408" s="18">
        <f t="shared" si="92"/>
        <v>1.0000000000000001E-5</v>
      </c>
      <c r="P408" s="14"/>
      <c r="Q408" s="217">
        <f t="shared" si="88"/>
        <v>-34061</v>
      </c>
    </row>
    <row r="409" spans="1:17" s="148" customFormat="1" ht="45" x14ac:dyDescent="0.25">
      <c r="A409" s="98" t="s">
        <v>134</v>
      </c>
      <c r="B409" s="139">
        <v>830008524</v>
      </c>
      <c r="C409" s="140" t="s">
        <v>242</v>
      </c>
      <c r="D409" s="141" t="s">
        <v>359</v>
      </c>
      <c r="E409" s="142" t="s">
        <v>352</v>
      </c>
      <c r="F409" s="141" t="s">
        <v>441</v>
      </c>
      <c r="G409" s="143">
        <v>34062</v>
      </c>
      <c r="H409" s="144">
        <v>41765</v>
      </c>
      <c r="I409" s="145">
        <f t="shared" si="89"/>
        <v>41796</v>
      </c>
      <c r="J409" s="146">
        <v>116.91</v>
      </c>
      <c r="K409" s="3">
        <v>56945</v>
      </c>
      <c r="L409" s="116">
        <f t="shared" si="87"/>
        <v>56945</v>
      </c>
      <c r="M409" s="147">
        <f t="shared" si="90"/>
        <v>57320.054742964683</v>
      </c>
      <c r="N409" s="6">
        <f t="shared" si="91"/>
        <v>57320.054742964683</v>
      </c>
      <c r="O409" s="18">
        <f t="shared" si="92"/>
        <v>1.0000000000000001E-5</v>
      </c>
      <c r="P409" s="14"/>
      <c r="Q409" s="217">
        <f t="shared" si="88"/>
        <v>-34062</v>
      </c>
    </row>
    <row r="410" spans="1:17" s="148" customFormat="1" ht="45" x14ac:dyDescent="0.25">
      <c r="A410" s="98" t="s">
        <v>134</v>
      </c>
      <c r="B410" s="139">
        <v>830008524</v>
      </c>
      <c r="C410" s="140" t="s">
        <v>242</v>
      </c>
      <c r="D410" s="141" t="s">
        <v>359</v>
      </c>
      <c r="E410" s="142" t="s">
        <v>352</v>
      </c>
      <c r="F410" s="141" t="s">
        <v>441</v>
      </c>
      <c r="G410" s="143">
        <v>39694</v>
      </c>
      <c r="H410" s="144">
        <v>41831</v>
      </c>
      <c r="I410" s="145">
        <f t="shared" si="89"/>
        <v>41862</v>
      </c>
      <c r="J410" s="146">
        <v>117.33</v>
      </c>
      <c r="K410" s="3">
        <v>1565219</v>
      </c>
      <c r="L410" s="116">
        <f t="shared" si="87"/>
        <v>1565219</v>
      </c>
      <c r="M410" s="147">
        <f t="shared" si="90"/>
        <v>1569888.1097758461</v>
      </c>
      <c r="N410" s="6">
        <f t="shared" si="91"/>
        <v>1569888.1097758461</v>
      </c>
      <c r="O410" s="18">
        <f t="shared" si="92"/>
        <v>2.3000000000000001E-4</v>
      </c>
      <c r="P410" s="14"/>
      <c r="Q410" s="217">
        <f t="shared" si="88"/>
        <v>-39694</v>
      </c>
    </row>
    <row r="411" spans="1:17" s="148" customFormat="1" ht="45" x14ac:dyDescent="0.25">
      <c r="A411" s="98" t="s">
        <v>134</v>
      </c>
      <c r="B411" s="139">
        <v>830008524</v>
      </c>
      <c r="C411" s="140" t="s">
        <v>242</v>
      </c>
      <c r="D411" s="141" t="s">
        <v>359</v>
      </c>
      <c r="E411" s="142" t="s">
        <v>352</v>
      </c>
      <c r="F411" s="141" t="s">
        <v>441</v>
      </c>
      <c r="G411" s="143">
        <v>39695</v>
      </c>
      <c r="H411" s="144">
        <v>41831</v>
      </c>
      <c r="I411" s="145">
        <f t="shared" si="89"/>
        <v>41862</v>
      </c>
      <c r="J411" s="146">
        <v>117.33</v>
      </c>
      <c r="K411" s="3">
        <v>2903086</v>
      </c>
      <c r="L411" s="116">
        <f t="shared" si="87"/>
        <v>2903086</v>
      </c>
      <c r="M411" s="147">
        <f t="shared" si="90"/>
        <v>2911746.0196028301</v>
      </c>
      <c r="N411" s="6">
        <f t="shared" si="91"/>
        <v>2911746.0196028301</v>
      </c>
      <c r="O411" s="18">
        <f t="shared" si="92"/>
        <v>4.2000000000000002E-4</v>
      </c>
      <c r="P411" s="14"/>
      <c r="Q411" s="217">
        <f t="shared" si="88"/>
        <v>-39695</v>
      </c>
    </row>
    <row r="412" spans="1:17" s="148" customFormat="1" ht="45" x14ac:dyDescent="0.25">
      <c r="A412" s="98" t="s">
        <v>134</v>
      </c>
      <c r="B412" s="139">
        <v>830008524</v>
      </c>
      <c r="C412" s="140" t="s">
        <v>242</v>
      </c>
      <c r="D412" s="141" t="s">
        <v>359</v>
      </c>
      <c r="E412" s="142" t="s">
        <v>352</v>
      </c>
      <c r="F412" s="141" t="s">
        <v>441</v>
      </c>
      <c r="G412" s="143">
        <v>39696</v>
      </c>
      <c r="H412" s="144">
        <v>41831</v>
      </c>
      <c r="I412" s="145">
        <f t="shared" si="89"/>
        <v>41862</v>
      </c>
      <c r="J412" s="146">
        <v>117.33</v>
      </c>
      <c r="K412" s="3">
        <v>3950106</v>
      </c>
      <c r="L412" s="116">
        <f>+K412</f>
        <v>3950106</v>
      </c>
      <c r="M412" s="147">
        <f t="shared" si="90"/>
        <v>3961889.3214011765</v>
      </c>
      <c r="N412" s="6">
        <f t="shared" si="91"/>
        <v>3961889.3214011765</v>
      </c>
      <c r="O412" s="18">
        <f t="shared" si="92"/>
        <v>5.8E-4</v>
      </c>
      <c r="P412" s="14"/>
      <c r="Q412" s="217">
        <f t="shared" si="88"/>
        <v>-39696</v>
      </c>
    </row>
    <row r="413" spans="1:17" s="148" customFormat="1" x14ac:dyDescent="0.25">
      <c r="A413" s="252" t="s">
        <v>391</v>
      </c>
      <c r="B413" s="252"/>
      <c r="C413" s="252"/>
      <c r="D413" s="252"/>
      <c r="E413" s="252"/>
      <c r="F413" s="252"/>
      <c r="G413" s="252"/>
      <c r="H413" s="149"/>
      <c r="I413" s="150"/>
      <c r="J413" s="151"/>
      <c r="K413" s="120">
        <f>SUM(K237:K412)</f>
        <v>179997404</v>
      </c>
      <c r="L413" s="120">
        <f t="shared" ref="L413:O413" si="93">SUM(L237:L412)</f>
        <v>179997404</v>
      </c>
      <c r="M413" s="121">
        <f t="shared" si="93"/>
        <v>185315804.4651925</v>
      </c>
      <c r="N413" s="152">
        <f t="shared" si="93"/>
        <v>185315804.4651925</v>
      </c>
      <c r="O413" s="153">
        <f t="shared" si="93"/>
        <v>2.6899999999999993E-2</v>
      </c>
      <c r="P413" s="15"/>
      <c r="Q413" s="217"/>
    </row>
    <row r="414" spans="1:17" s="148" customFormat="1" x14ac:dyDescent="0.25">
      <c r="A414" s="154"/>
      <c r="B414" s="155"/>
      <c r="C414" s="156"/>
      <c r="D414" s="156"/>
      <c r="E414" s="157"/>
      <c r="F414" s="156"/>
      <c r="G414" s="156"/>
      <c r="H414" s="158"/>
      <c r="I414" s="159"/>
      <c r="J414" s="160"/>
      <c r="K414" s="161"/>
      <c r="L414" s="162"/>
      <c r="M414" s="163"/>
      <c r="N414" s="164"/>
      <c r="O414" s="20"/>
      <c r="P414" s="165"/>
      <c r="Q414" s="218"/>
    </row>
    <row r="415" spans="1:17" s="148" customFormat="1" ht="30" x14ac:dyDescent="0.25">
      <c r="A415" s="98" t="s">
        <v>135</v>
      </c>
      <c r="B415" s="139">
        <v>860002434</v>
      </c>
      <c r="C415" s="140" t="s">
        <v>243</v>
      </c>
      <c r="D415" s="141" t="s">
        <v>359</v>
      </c>
      <c r="E415" s="142" t="s">
        <v>352</v>
      </c>
      <c r="F415" s="141" t="s">
        <v>441</v>
      </c>
      <c r="G415" s="143">
        <v>1068</v>
      </c>
      <c r="H415" s="144">
        <v>41872</v>
      </c>
      <c r="I415" s="145">
        <v>41904</v>
      </c>
      <c r="J415" s="146">
        <v>117.49</v>
      </c>
      <c r="K415" s="3">
        <v>3910500</v>
      </c>
      <c r="L415" s="116">
        <f>+K415</f>
        <v>3910500</v>
      </c>
      <c r="M415" s="147">
        <f>L415*M3/J415</f>
        <v>3916823.899906375</v>
      </c>
      <c r="N415" s="6">
        <f>M415</f>
        <v>3916823.899906375</v>
      </c>
      <c r="O415" s="18">
        <f t="shared" si="92"/>
        <v>5.6999999999999998E-4</v>
      </c>
      <c r="P415" s="14"/>
      <c r="Q415" s="217">
        <f t="shared" si="88"/>
        <v>-1068</v>
      </c>
    </row>
    <row r="416" spans="1:17" s="148" customFormat="1" x14ac:dyDescent="0.25">
      <c r="A416" s="252" t="s">
        <v>391</v>
      </c>
      <c r="B416" s="252"/>
      <c r="C416" s="252"/>
      <c r="D416" s="252"/>
      <c r="E416" s="252"/>
      <c r="F416" s="252"/>
      <c r="G416" s="252"/>
      <c r="H416" s="149"/>
      <c r="I416" s="150"/>
      <c r="J416" s="151"/>
      <c r="K416" s="120">
        <f>SUM(K415)</f>
        <v>3910500</v>
      </c>
      <c r="L416" s="120">
        <f t="shared" ref="L416:O416" si="94">SUM(L415)</f>
        <v>3910500</v>
      </c>
      <c r="M416" s="121">
        <f t="shared" si="94"/>
        <v>3916823.899906375</v>
      </c>
      <c r="N416" s="152">
        <f t="shared" si="94"/>
        <v>3916823.899906375</v>
      </c>
      <c r="O416" s="153">
        <f t="shared" si="94"/>
        <v>5.6999999999999998E-4</v>
      </c>
      <c r="P416" s="15"/>
      <c r="Q416" s="217"/>
    </row>
    <row r="417" spans="1:17" s="148" customFormat="1" x14ac:dyDescent="0.25">
      <c r="A417" s="154"/>
      <c r="B417" s="155"/>
      <c r="C417" s="156"/>
      <c r="D417" s="156"/>
      <c r="E417" s="157"/>
      <c r="F417" s="156"/>
      <c r="G417" s="156"/>
      <c r="H417" s="158"/>
      <c r="I417" s="159"/>
      <c r="J417" s="160"/>
      <c r="K417" s="161"/>
      <c r="L417" s="162"/>
      <c r="M417" s="163"/>
      <c r="N417" s="164"/>
      <c r="O417" s="20"/>
      <c r="P417" s="165"/>
      <c r="Q417" s="218"/>
    </row>
    <row r="418" spans="1:17" s="148" customFormat="1" ht="45" x14ac:dyDescent="0.25">
      <c r="A418" s="98" t="s">
        <v>136</v>
      </c>
      <c r="B418" s="139">
        <v>830130063</v>
      </c>
      <c r="C418" s="140" t="s">
        <v>244</v>
      </c>
      <c r="D418" s="141" t="s">
        <v>359</v>
      </c>
      <c r="E418" s="142" t="s">
        <v>352</v>
      </c>
      <c r="F418" s="141" t="s">
        <v>441</v>
      </c>
      <c r="G418" s="143">
        <v>2019734</v>
      </c>
      <c r="H418" s="144">
        <v>41554</v>
      </c>
      <c r="I418" s="145">
        <v>41586</v>
      </c>
      <c r="J418" s="146">
        <v>113.68</v>
      </c>
      <c r="K418" s="3">
        <v>5338657</v>
      </c>
      <c r="L418" s="116">
        <f>+K418</f>
        <v>5338657</v>
      </c>
      <c r="M418" s="147">
        <f>L418*$M$3/J418</f>
        <v>5526505.5925404644</v>
      </c>
      <c r="N418" s="6">
        <f>M418</f>
        <v>5526505.5925404644</v>
      </c>
      <c r="O418" s="18">
        <f t="shared" si="92"/>
        <v>8.0000000000000004E-4</v>
      </c>
      <c r="P418" s="14"/>
      <c r="Q418" s="217">
        <f t="shared" si="88"/>
        <v>-2019734</v>
      </c>
    </row>
    <row r="419" spans="1:17" s="148" customFormat="1" ht="45" x14ac:dyDescent="0.25">
      <c r="A419" s="98" t="s">
        <v>136</v>
      </c>
      <c r="B419" s="139">
        <v>830130063</v>
      </c>
      <c r="C419" s="140" t="s">
        <v>244</v>
      </c>
      <c r="D419" s="141" t="s">
        <v>359</v>
      </c>
      <c r="E419" s="142" t="s">
        <v>352</v>
      </c>
      <c r="F419" s="141" t="s">
        <v>441</v>
      </c>
      <c r="G419" s="143">
        <v>2019806</v>
      </c>
      <c r="H419" s="144">
        <v>41571</v>
      </c>
      <c r="I419" s="145">
        <v>41603</v>
      </c>
      <c r="J419" s="146">
        <v>113.68</v>
      </c>
      <c r="K419" s="3">
        <v>1166988</v>
      </c>
      <c r="L419" s="116">
        <f t="shared" ref="L419:L422" si="95">+K419</f>
        <v>1166988</v>
      </c>
      <c r="M419" s="147">
        <f t="shared" ref="M419:M422" si="96">L419*$M$3/J419</f>
        <v>1208050.2097114706</v>
      </c>
      <c r="N419" s="6">
        <f t="shared" ref="N419:N422" si="97">M419</f>
        <v>1208050.2097114706</v>
      </c>
      <c r="O419" s="18">
        <f t="shared" si="92"/>
        <v>1.8000000000000001E-4</v>
      </c>
      <c r="P419" s="14"/>
      <c r="Q419" s="217">
        <f t="shared" si="88"/>
        <v>-2019806</v>
      </c>
    </row>
    <row r="420" spans="1:17" s="148" customFormat="1" ht="45" x14ac:dyDescent="0.25">
      <c r="A420" s="98" t="s">
        <v>136</v>
      </c>
      <c r="B420" s="139">
        <v>830130063</v>
      </c>
      <c r="C420" s="140" t="s">
        <v>244</v>
      </c>
      <c r="D420" s="141" t="s">
        <v>359</v>
      </c>
      <c r="E420" s="142" t="s">
        <v>352</v>
      </c>
      <c r="F420" s="141" t="s">
        <v>441</v>
      </c>
      <c r="G420" s="143">
        <v>2019937</v>
      </c>
      <c r="H420" s="144">
        <v>41597</v>
      </c>
      <c r="I420" s="145">
        <v>41628</v>
      </c>
      <c r="J420" s="146">
        <v>113.98</v>
      </c>
      <c r="K420" s="3">
        <v>1267310</v>
      </c>
      <c r="L420" s="116">
        <f t="shared" si="95"/>
        <v>1267310</v>
      </c>
      <c r="M420" s="147">
        <f t="shared" si="96"/>
        <v>1308449.2086330936</v>
      </c>
      <c r="N420" s="6">
        <f t="shared" si="97"/>
        <v>1308449.2086330936</v>
      </c>
      <c r="O420" s="18">
        <f t="shared" si="92"/>
        <v>1.9000000000000001E-4</v>
      </c>
      <c r="P420" s="14"/>
      <c r="Q420" s="217">
        <f t="shared" si="88"/>
        <v>-2019937</v>
      </c>
    </row>
    <row r="421" spans="1:17" s="148" customFormat="1" ht="45" x14ac:dyDescent="0.25">
      <c r="A421" s="98" t="s">
        <v>136</v>
      </c>
      <c r="B421" s="139">
        <v>830130063</v>
      </c>
      <c r="C421" s="140" t="s">
        <v>244</v>
      </c>
      <c r="D421" s="141" t="s">
        <v>359</v>
      </c>
      <c r="E421" s="142" t="s">
        <v>352</v>
      </c>
      <c r="F421" s="141" t="s">
        <v>441</v>
      </c>
      <c r="G421" s="143">
        <v>2020072</v>
      </c>
      <c r="H421" s="144">
        <v>41618</v>
      </c>
      <c r="I421" s="145">
        <v>41650</v>
      </c>
      <c r="J421" s="146">
        <v>114.54</v>
      </c>
      <c r="K421" s="3">
        <v>554862</v>
      </c>
      <c r="L421" s="116">
        <f>K421</f>
        <v>554862</v>
      </c>
      <c r="M421" s="147">
        <f t="shared" si="96"/>
        <v>570072.98899947619</v>
      </c>
      <c r="N421" s="6">
        <f t="shared" si="97"/>
        <v>570072.98899947619</v>
      </c>
      <c r="O421" s="18">
        <f t="shared" si="92"/>
        <v>8.0000000000000007E-5</v>
      </c>
      <c r="P421" s="14"/>
      <c r="Q421" s="217">
        <f t="shared" si="88"/>
        <v>-2020072</v>
      </c>
    </row>
    <row r="422" spans="1:17" s="148" customFormat="1" ht="45" x14ac:dyDescent="0.25">
      <c r="A422" s="98" t="s">
        <v>136</v>
      </c>
      <c r="B422" s="139">
        <v>830130063</v>
      </c>
      <c r="C422" s="140" t="s">
        <v>244</v>
      </c>
      <c r="D422" s="141" t="s">
        <v>359</v>
      </c>
      <c r="E422" s="142" t="s">
        <v>352</v>
      </c>
      <c r="F422" s="141" t="s">
        <v>441</v>
      </c>
      <c r="G422" s="143">
        <v>2020098</v>
      </c>
      <c r="H422" s="144">
        <v>41675</v>
      </c>
      <c r="I422" s="145">
        <v>41712</v>
      </c>
      <c r="J422" s="146">
        <v>115.71</v>
      </c>
      <c r="K422" s="3">
        <v>837322</v>
      </c>
      <c r="L422" s="116">
        <f t="shared" si="95"/>
        <v>837322</v>
      </c>
      <c r="M422" s="147">
        <f t="shared" si="96"/>
        <v>851577.67660530645</v>
      </c>
      <c r="N422" s="6">
        <f t="shared" si="97"/>
        <v>851577.67660530645</v>
      </c>
      <c r="O422" s="18">
        <f t="shared" si="92"/>
        <v>1.2E-4</v>
      </c>
      <c r="P422" s="14"/>
      <c r="Q422" s="217">
        <f t="shared" si="88"/>
        <v>-2020098</v>
      </c>
    </row>
    <row r="423" spans="1:17" s="148" customFormat="1" x14ac:dyDescent="0.25">
      <c r="A423" s="252" t="s">
        <v>391</v>
      </c>
      <c r="B423" s="252"/>
      <c r="C423" s="252"/>
      <c r="D423" s="252"/>
      <c r="E423" s="252"/>
      <c r="F423" s="252"/>
      <c r="G423" s="252"/>
      <c r="H423" s="149"/>
      <c r="I423" s="150"/>
      <c r="J423" s="151"/>
      <c r="K423" s="120">
        <f>SUM(K418:K422)</f>
        <v>9165139</v>
      </c>
      <c r="L423" s="120">
        <f t="shared" ref="L423:O423" si="98">SUM(L418:L422)</f>
        <v>9165139</v>
      </c>
      <c r="M423" s="121">
        <f t="shared" si="98"/>
        <v>9464655.6764898114</v>
      </c>
      <c r="N423" s="152">
        <f t="shared" si="98"/>
        <v>9464655.6764898114</v>
      </c>
      <c r="O423" s="153">
        <f t="shared" si="98"/>
        <v>1.3700000000000001E-3</v>
      </c>
      <c r="P423" s="15"/>
      <c r="Q423" s="217"/>
    </row>
    <row r="424" spans="1:17" s="148" customFormat="1" x14ac:dyDescent="0.25">
      <c r="A424" s="154"/>
      <c r="B424" s="155"/>
      <c r="C424" s="156"/>
      <c r="D424" s="156"/>
      <c r="E424" s="157"/>
      <c r="F424" s="156"/>
      <c r="G424" s="156"/>
      <c r="H424" s="158"/>
      <c r="I424" s="159"/>
      <c r="J424" s="160"/>
      <c r="K424" s="161"/>
      <c r="L424" s="162"/>
      <c r="M424" s="163"/>
      <c r="N424" s="164"/>
      <c r="O424" s="20"/>
      <c r="P424" s="165"/>
      <c r="Q424" s="218"/>
    </row>
    <row r="425" spans="1:17" s="148" customFormat="1" ht="30" x14ac:dyDescent="0.25">
      <c r="A425" s="98" t="s">
        <v>137</v>
      </c>
      <c r="B425" s="139">
        <v>830050795</v>
      </c>
      <c r="C425" s="140" t="s">
        <v>245</v>
      </c>
      <c r="D425" s="141" t="s">
        <v>359</v>
      </c>
      <c r="E425" s="142" t="s">
        <v>352</v>
      </c>
      <c r="F425" s="141" t="s">
        <v>441</v>
      </c>
      <c r="G425" s="143">
        <v>4563</v>
      </c>
      <c r="H425" s="144">
        <v>41584</v>
      </c>
      <c r="I425" s="145">
        <f>+H425+31</f>
        <v>41615</v>
      </c>
      <c r="J425" s="146">
        <v>113.98</v>
      </c>
      <c r="K425" s="3">
        <v>1615950</v>
      </c>
      <c r="L425" s="116">
        <f t="shared" ref="L425:L432" si="99">+K425</f>
        <v>1615950</v>
      </c>
      <c r="M425" s="147">
        <f>L425*$M$3/J425</f>
        <v>1668406.7029303387</v>
      </c>
      <c r="N425" s="6">
        <f>M425</f>
        <v>1668406.7029303387</v>
      </c>
      <c r="O425" s="18">
        <f t="shared" si="92"/>
        <v>2.4000000000000001E-4</v>
      </c>
      <c r="P425" s="14"/>
      <c r="Q425" s="217">
        <f t="shared" si="88"/>
        <v>-4563</v>
      </c>
    </row>
    <row r="426" spans="1:17" s="148" customFormat="1" ht="30" x14ac:dyDescent="0.25">
      <c r="A426" s="98" t="s">
        <v>137</v>
      </c>
      <c r="B426" s="139">
        <v>830050795</v>
      </c>
      <c r="C426" s="140" t="s">
        <v>245</v>
      </c>
      <c r="D426" s="141" t="s">
        <v>359</v>
      </c>
      <c r="E426" s="142" t="s">
        <v>352</v>
      </c>
      <c r="F426" s="141" t="s">
        <v>441</v>
      </c>
      <c r="G426" s="143">
        <v>4630</v>
      </c>
      <c r="H426" s="144">
        <v>41612</v>
      </c>
      <c r="I426" s="145">
        <f t="shared" ref="I426:I434" si="100">+H426+31</f>
        <v>41643</v>
      </c>
      <c r="J426" s="146">
        <v>114.54</v>
      </c>
      <c r="K426" s="3">
        <v>1615950</v>
      </c>
      <c r="L426" s="116">
        <f t="shared" si="99"/>
        <v>1615950</v>
      </c>
      <c r="M426" s="147">
        <f t="shared" ref="M426:M434" si="101">L426*$M$3/J426</f>
        <v>1660249.6595075955</v>
      </c>
      <c r="N426" s="6">
        <f t="shared" ref="N426:N432" si="102">M426</f>
        <v>1660249.6595075955</v>
      </c>
      <c r="O426" s="18">
        <f t="shared" si="92"/>
        <v>2.4000000000000001E-4</v>
      </c>
      <c r="P426" s="14"/>
      <c r="Q426" s="217">
        <f t="shared" si="88"/>
        <v>-4630</v>
      </c>
    </row>
    <row r="427" spans="1:17" s="148" customFormat="1" ht="30" x14ac:dyDescent="0.25">
      <c r="A427" s="98" t="s">
        <v>137</v>
      </c>
      <c r="B427" s="139">
        <v>830050795</v>
      </c>
      <c r="C427" s="140" t="s">
        <v>245</v>
      </c>
      <c r="D427" s="141" t="s">
        <v>359</v>
      </c>
      <c r="E427" s="142" t="s">
        <v>352</v>
      </c>
      <c r="F427" s="141" t="s">
        <v>441</v>
      </c>
      <c r="G427" s="143">
        <v>4705</v>
      </c>
      <c r="H427" s="144">
        <v>41652</v>
      </c>
      <c r="I427" s="145">
        <f t="shared" si="100"/>
        <v>41683</v>
      </c>
      <c r="J427" s="146">
        <v>115.26</v>
      </c>
      <c r="K427" s="3">
        <v>1615950</v>
      </c>
      <c r="L427" s="116">
        <f t="shared" si="99"/>
        <v>1615950</v>
      </c>
      <c r="M427" s="147">
        <f t="shared" si="101"/>
        <v>1649878.5007808432</v>
      </c>
      <c r="N427" s="6">
        <f t="shared" si="102"/>
        <v>1649878.5007808432</v>
      </c>
      <c r="O427" s="18">
        <f t="shared" si="92"/>
        <v>2.4000000000000001E-4</v>
      </c>
      <c r="P427" s="14"/>
      <c r="Q427" s="217">
        <f t="shared" si="88"/>
        <v>-4705</v>
      </c>
    </row>
    <row r="428" spans="1:17" s="148" customFormat="1" ht="30" x14ac:dyDescent="0.25">
      <c r="A428" s="98" t="s">
        <v>137</v>
      </c>
      <c r="B428" s="139">
        <v>830050795</v>
      </c>
      <c r="C428" s="140" t="s">
        <v>245</v>
      </c>
      <c r="D428" s="141" t="s">
        <v>359</v>
      </c>
      <c r="E428" s="142" t="s">
        <v>352</v>
      </c>
      <c r="F428" s="141" t="s">
        <v>441</v>
      </c>
      <c r="G428" s="143">
        <v>4856</v>
      </c>
      <c r="H428" s="144">
        <v>41702</v>
      </c>
      <c r="I428" s="145">
        <f t="shared" si="100"/>
        <v>41733</v>
      </c>
      <c r="J428" s="146">
        <v>116.24</v>
      </c>
      <c r="K428" s="3">
        <v>1653750</v>
      </c>
      <c r="L428" s="116">
        <f t="shared" si="99"/>
        <v>1653750</v>
      </c>
      <c r="M428" s="147">
        <f t="shared" si="101"/>
        <v>1674236.9236063317</v>
      </c>
      <c r="N428" s="6">
        <f t="shared" si="102"/>
        <v>1674236.9236063317</v>
      </c>
      <c r="O428" s="18">
        <f t="shared" si="92"/>
        <v>2.4000000000000001E-4</v>
      </c>
      <c r="P428" s="14"/>
      <c r="Q428" s="217">
        <f t="shared" si="88"/>
        <v>-4856</v>
      </c>
    </row>
    <row r="429" spans="1:17" s="148" customFormat="1" ht="30" x14ac:dyDescent="0.25">
      <c r="A429" s="98" t="s">
        <v>137</v>
      </c>
      <c r="B429" s="139">
        <v>830050795</v>
      </c>
      <c r="C429" s="140" t="s">
        <v>245</v>
      </c>
      <c r="D429" s="141" t="s">
        <v>359</v>
      </c>
      <c r="E429" s="142" t="s">
        <v>352</v>
      </c>
      <c r="F429" s="141" t="s">
        <v>441</v>
      </c>
      <c r="G429" s="143">
        <v>4927</v>
      </c>
      <c r="H429" s="144">
        <v>41733</v>
      </c>
      <c r="I429" s="145">
        <f t="shared" si="100"/>
        <v>41764</v>
      </c>
      <c r="J429" s="146">
        <v>116.81</v>
      </c>
      <c r="K429" s="3">
        <v>1653750</v>
      </c>
      <c r="L429" s="116">
        <f t="shared" si="99"/>
        <v>1653750</v>
      </c>
      <c r="M429" s="147">
        <f t="shared" si="101"/>
        <v>1666067.1175413064</v>
      </c>
      <c r="N429" s="6">
        <f t="shared" si="102"/>
        <v>1666067.1175413064</v>
      </c>
      <c r="O429" s="18">
        <f t="shared" si="92"/>
        <v>2.4000000000000001E-4</v>
      </c>
      <c r="P429" s="14"/>
      <c r="Q429" s="217">
        <f t="shared" si="88"/>
        <v>-4927</v>
      </c>
    </row>
    <row r="430" spans="1:17" s="148" customFormat="1" ht="30" x14ac:dyDescent="0.25">
      <c r="A430" s="98" t="s">
        <v>137</v>
      </c>
      <c r="B430" s="139">
        <v>830050795</v>
      </c>
      <c r="C430" s="140" t="s">
        <v>245</v>
      </c>
      <c r="D430" s="141" t="s">
        <v>359</v>
      </c>
      <c r="E430" s="142" t="s">
        <v>352</v>
      </c>
      <c r="F430" s="141" t="s">
        <v>441</v>
      </c>
      <c r="G430" s="143">
        <v>4996</v>
      </c>
      <c r="H430" s="144">
        <v>41764</v>
      </c>
      <c r="I430" s="145">
        <f t="shared" si="100"/>
        <v>41795</v>
      </c>
      <c r="J430" s="146">
        <v>116.91</v>
      </c>
      <c r="K430" s="3">
        <v>1653750</v>
      </c>
      <c r="L430" s="116">
        <f t="shared" si="99"/>
        <v>1653750</v>
      </c>
      <c r="M430" s="147">
        <f t="shared" si="101"/>
        <v>1664642.0323325635</v>
      </c>
      <c r="N430" s="6">
        <f t="shared" si="102"/>
        <v>1664642.0323325635</v>
      </c>
      <c r="O430" s="18">
        <f t="shared" si="92"/>
        <v>2.4000000000000001E-4</v>
      </c>
      <c r="P430" s="14"/>
      <c r="Q430" s="217">
        <f t="shared" si="88"/>
        <v>-4996</v>
      </c>
    </row>
    <row r="431" spans="1:17" s="148" customFormat="1" ht="30" x14ac:dyDescent="0.25">
      <c r="A431" s="98" t="s">
        <v>137</v>
      </c>
      <c r="B431" s="139">
        <v>830050795</v>
      </c>
      <c r="C431" s="140" t="s">
        <v>245</v>
      </c>
      <c r="D431" s="141" t="s">
        <v>359</v>
      </c>
      <c r="E431" s="142" t="s">
        <v>352</v>
      </c>
      <c r="F431" s="141" t="s">
        <v>441</v>
      </c>
      <c r="G431" s="143">
        <v>5065</v>
      </c>
      <c r="H431" s="144">
        <v>41793</v>
      </c>
      <c r="I431" s="145">
        <f t="shared" si="100"/>
        <v>41824</v>
      </c>
      <c r="J431" s="146">
        <v>117.09</v>
      </c>
      <c r="K431" s="3">
        <v>1653750</v>
      </c>
      <c r="L431" s="116">
        <f t="shared" si="99"/>
        <v>1653750</v>
      </c>
      <c r="M431" s="147">
        <f t="shared" si="101"/>
        <v>1662083.0130668716</v>
      </c>
      <c r="N431" s="6">
        <f t="shared" si="102"/>
        <v>1662083.0130668716</v>
      </c>
      <c r="O431" s="18">
        <f t="shared" si="92"/>
        <v>2.4000000000000001E-4</v>
      </c>
      <c r="P431" s="14"/>
      <c r="Q431" s="217">
        <f t="shared" si="88"/>
        <v>-5065</v>
      </c>
    </row>
    <row r="432" spans="1:17" s="148" customFormat="1" ht="30" x14ac:dyDescent="0.25">
      <c r="A432" s="98" t="s">
        <v>137</v>
      </c>
      <c r="B432" s="139">
        <v>830050795</v>
      </c>
      <c r="C432" s="140" t="s">
        <v>245</v>
      </c>
      <c r="D432" s="141" t="s">
        <v>359</v>
      </c>
      <c r="E432" s="142" t="s">
        <v>352</v>
      </c>
      <c r="F432" s="141" t="s">
        <v>441</v>
      </c>
      <c r="G432" s="143">
        <v>5132</v>
      </c>
      <c r="H432" s="144">
        <v>41827</v>
      </c>
      <c r="I432" s="145">
        <f t="shared" si="100"/>
        <v>41858</v>
      </c>
      <c r="J432" s="146">
        <v>117.33</v>
      </c>
      <c r="K432" s="3">
        <v>1653750</v>
      </c>
      <c r="L432" s="116">
        <f t="shared" si="99"/>
        <v>1653750</v>
      </c>
      <c r="M432" s="147">
        <f t="shared" si="101"/>
        <v>1658683.2012273076</v>
      </c>
      <c r="N432" s="6">
        <f t="shared" si="102"/>
        <v>1658683.2012273076</v>
      </c>
      <c r="O432" s="18">
        <f t="shared" si="92"/>
        <v>2.4000000000000001E-4</v>
      </c>
      <c r="P432" s="14"/>
      <c r="Q432" s="217">
        <f t="shared" si="88"/>
        <v>-5132</v>
      </c>
    </row>
    <row r="433" spans="1:17" s="148" customFormat="1" ht="30" x14ac:dyDescent="0.25">
      <c r="A433" s="98" t="s">
        <v>137</v>
      </c>
      <c r="B433" s="139">
        <v>830050795</v>
      </c>
      <c r="C433" s="140" t="s">
        <v>245</v>
      </c>
      <c r="D433" s="141" t="s">
        <v>359</v>
      </c>
      <c r="E433" s="142" t="s">
        <v>352</v>
      </c>
      <c r="F433" s="141" t="s">
        <v>441</v>
      </c>
      <c r="G433" s="143">
        <v>5312</v>
      </c>
      <c r="H433" s="144">
        <v>41890</v>
      </c>
      <c r="I433" s="145">
        <f t="shared" si="100"/>
        <v>41921</v>
      </c>
      <c r="J433" s="146">
        <v>117.68</v>
      </c>
      <c r="K433" s="3">
        <v>1653750</v>
      </c>
      <c r="L433" s="116">
        <v>0</v>
      </c>
      <c r="M433" s="147">
        <f t="shared" si="101"/>
        <v>0</v>
      </c>
      <c r="N433" s="6">
        <f>K433</f>
        <v>1653750</v>
      </c>
      <c r="O433" s="18">
        <f t="shared" si="92"/>
        <v>2.4000000000000001E-4</v>
      </c>
      <c r="P433" s="14"/>
      <c r="Q433" s="217">
        <f t="shared" si="88"/>
        <v>-5312</v>
      </c>
    </row>
    <row r="434" spans="1:17" s="148" customFormat="1" ht="30" x14ac:dyDescent="0.25">
      <c r="A434" s="98" t="s">
        <v>137</v>
      </c>
      <c r="B434" s="139">
        <v>830050795</v>
      </c>
      <c r="C434" s="140" t="s">
        <v>245</v>
      </c>
      <c r="D434" s="141" t="s">
        <v>359</v>
      </c>
      <c r="E434" s="142" t="s">
        <v>352</v>
      </c>
      <c r="F434" s="141" t="s">
        <v>441</v>
      </c>
      <c r="G434" s="143">
        <v>5377</v>
      </c>
      <c r="H434" s="144">
        <v>41919</v>
      </c>
      <c r="I434" s="145">
        <f t="shared" si="100"/>
        <v>41950</v>
      </c>
      <c r="J434" s="146">
        <v>117.68</v>
      </c>
      <c r="K434" s="3">
        <v>1653750</v>
      </c>
      <c r="L434" s="116">
        <v>0</v>
      </c>
      <c r="M434" s="147">
        <f t="shared" si="101"/>
        <v>0</v>
      </c>
      <c r="N434" s="6">
        <f>K434</f>
        <v>1653750</v>
      </c>
      <c r="O434" s="18">
        <f t="shared" si="92"/>
        <v>2.4000000000000001E-4</v>
      </c>
      <c r="P434" s="14"/>
      <c r="Q434" s="217">
        <f t="shared" si="88"/>
        <v>-5377</v>
      </c>
    </row>
    <row r="435" spans="1:17" s="148" customFormat="1" x14ac:dyDescent="0.25">
      <c r="A435" s="252" t="s">
        <v>391</v>
      </c>
      <c r="B435" s="252"/>
      <c r="C435" s="252"/>
      <c r="D435" s="252"/>
      <c r="E435" s="252"/>
      <c r="F435" s="252"/>
      <c r="G435" s="252"/>
      <c r="H435" s="149"/>
      <c r="I435" s="150"/>
      <c r="J435" s="151"/>
      <c r="K435" s="120">
        <f>SUM(K425:K434)</f>
        <v>16424100</v>
      </c>
      <c r="L435" s="120">
        <f t="shared" ref="L435:O435" si="103">SUM(L425:L434)</f>
        <v>13116600</v>
      </c>
      <c r="M435" s="121">
        <f t="shared" si="103"/>
        <v>13304247.150993157</v>
      </c>
      <c r="N435" s="152">
        <f t="shared" si="103"/>
        <v>16611747.150993157</v>
      </c>
      <c r="O435" s="153">
        <f t="shared" si="103"/>
        <v>2.4000000000000002E-3</v>
      </c>
      <c r="P435" s="15"/>
      <c r="Q435" s="217"/>
    </row>
    <row r="436" spans="1:17" s="148" customFormat="1" x14ac:dyDescent="0.25">
      <c r="A436" s="154"/>
      <c r="B436" s="155"/>
      <c r="C436" s="156"/>
      <c r="D436" s="156"/>
      <c r="E436" s="157"/>
      <c r="F436" s="156"/>
      <c r="G436" s="156"/>
      <c r="H436" s="158"/>
      <c r="I436" s="159"/>
      <c r="J436" s="160"/>
      <c r="K436" s="161"/>
      <c r="L436" s="162"/>
      <c r="M436" s="163"/>
      <c r="N436" s="164"/>
      <c r="O436" s="20"/>
      <c r="P436" s="165"/>
      <c r="Q436" s="218"/>
    </row>
    <row r="437" spans="1:17" s="148" customFormat="1" ht="45" x14ac:dyDescent="0.25">
      <c r="A437" s="98" t="s">
        <v>80</v>
      </c>
      <c r="B437" s="139">
        <v>900236520</v>
      </c>
      <c r="C437" s="140" t="s">
        <v>81</v>
      </c>
      <c r="D437" s="141" t="s">
        <v>359</v>
      </c>
      <c r="E437" s="142" t="s">
        <v>352</v>
      </c>
      <c r="F437" s="141" t="s">
        <v>441</v>
      </c>
      <c r="G437" s="143">
        <v>1294</v>
      </c>
      <c r="H437" s="144">
        <v>41739</v>
      </c>
      <c r="I437" s="145">
        <v>41770</v>
      </c>
      <c r="J437" s="146">
        <v>116.81</v>
      </c>
      <c r="K437" s="3">
        <v>411525</v>
      </c>
      <c r="L437" s="116">
        <f>+K437</f>
        <v>411525</v>
      </c>
      <c r="M437" s="147">
        <f>L437*$M$3/J437</f>
        <v>414590.03509973461</v>
      </c>
      <c r="N437" s="6">
        <f>M437</f>
        <v>414590.03509973461</v>
      </c>
      <c r="O437" s="18">
        <f t="shared" si="92"/>
        <v>6.0000000000000002E-5</v>
      </c>
      <c r="P437" s="14"/>
      <c r="Q437" s="217">
        <f t="shared" ref="Q437:Q514" si="104">+G437*-1</f>
        <v>-1294</v>
      </c>
    </row>
    <row r="438" spans="1:17" s="148" customFormat="1" ht="45" x14ac:dyDescent="0.25">
      <c r="A438" s="98" t="s">
        <v>80</v>
      </c>
      <c r="B438" s="139">
        <v>900236520</v>
      </c>
      <c r="C438" s="140" t="s">
        <v>81</v>
      </c>
      <c r="D438" s="141" t="s">
        <v>359</v>
      </c>
      <c r="E438" s="142" t="s">
        <v>352</v>
      </c>
      <c r="F438" s="141" t="s">
        <v>441</v>
      </c>
      <c r="G438" s="143">
        <v>1418</v>
      </c>
      <c r="H438" s="144">
        <v>41768</v>
      </c>
      <c r="I438" s="145">
        <v>41800</v>
      </c>
      <c r="J438" s="146">
        <v>116.91</v>
      </c>
      <c r="K438" s="3">
        <v>87073</v>
      </c>
      <c r="L438" s="116">
        <f t="shared" ref="L438:L439" si="105">+K438</f>
        <v>87073</v>
      </c>
      <c r="M438" s="147">
        <f t="shared" ref="M438:M443" si="106">L438*$M$3/J438</f>
        <v>87646.485672739727</v>
      </c>
      <c r="N438" s="6">
        <f t="shared" ref="N438:N439" si="107">M438</f>
        <v>87646.485672739727</v>
      </c>
      <c r="O438" s="18">
        <f t="shared" si="92"/>
        <v>1.0000000000000001E-5</v>
      </c>
      <c r="P438" s="14"/>
      <c r="Q438" s="217">
        <f t="shared" si="104"/>
        <v>-1418</v>
      </c>
    </row>
    <row r="439" spans="1:17" s="148" customFormat="1" ht="45" x14ac:dyDescent="0.25">
      <c r="A439" s="98" t="s">
        <v>80</v>
      </c>
      <c r="B439" s="139">
        <v>900236520</v>
      </c>
      <c r="C439" s="140" t="s">
        <v>81</v>
      </c>
      <c r="D439" s="141" t="s">
        <v>359</v>
      </c>
      <c r="E439" s="142" t="s">
        <v>352</v>
      </c>
      <c r="F439" s="141" t="s">
        <v>441</v>
      </c>
      <c r="G439" s="143">
        <v>1565</v>
      </c>
      <c r="H439" s="144">
        <v>41831</v>
      </c>
      <c r="I439" s="145">
        <v>41863</v>
      </c>
      <c r="J439" s="146">
        <v>117.33</v>
      </c>
      <c r="K439" s="3">
        <v>110490</v>
      </c>
      <c r="L439" s="116">
        <f t="shared" si="105"/>
        <v>110490</v>
      </c>
      <c r="M439" s="147">
        <f t="shared" si="106"/>
        <v>110819.59601125032</v>
      </c>
      <c r="N439" s="6">
        <f t="shared" si="107"/>
        <v>110819.59601125032</v>
      </c>
      <c r="O439" s="18">
        <f t="shared" si="92"/>
        <v>2.0000000000000002E-5</v>
      </c>
      <c r="P439" s="14"/>
      <c r="Q439" s="217">
        <f t="shared" si="104"/>
        <v>-1565</v>
      </c>
    </row>
    <row r="440" spans="1:17" s="148" customFormat="1" ht="45" x14ac:dyDescent="0.25">
      <c r="A440" s="98" t="s">
        <v>80</v>
      </c>
      <c r="B440" s="139">
        <v>900236520</v>
      </c>
      <c r="C440" s="140" t="s">
        <v>81</v>
      </c>
      <c r="D440" s="141" t="s">
        <v>359</v>
      </c>
      <c r="E440" s="142" t="s">
        <v>352</v>
      </c>
      <c r="F440" s="141" t="s">
        <v>441</v>
      </c>
      <c r="G440" s="143">
        <v>1796</v>
      </c>
      <c r="H440" s="144">
        <v>41893</v>
      </c>
      <c r="I440" s="145">
        <v>41924</v>
      </c>
      <c r="J440" s="146">
        <v>117.68</v>
      </c>
      <c r="K440" s="3">
        <v>1614921</v>
      </c>
      <c r="L440" s="116">
        <v>0</v>
      </c>
      <c r="M440" s="147">
        <f t="shared" si="106"/>
        <v>0</v>
      </c>
      <c r="N440" s="6">
        <f>K440</f>
        <v>1614921</v>
      </c>
      <c r="O440" s="18">
        <f t="shared" si="92"/>
        <v>2.3000000000000001E-4</v>
      </c>
      <c r="P440" s="14"/>
      <c r="Q440" s="217">
        <f t="shared" si="104"/>
        <v>-1796</v>
      </c>
    </row>
    <row r="441" spans="1:17" s="148" customFormat="1" ht="45" x14ac:dyDescent="0.25">
      <c r="A441" s="98" t="s">
        <v>80</v>
      </c>
      <c r="B441" s="139">
        <v>900236520</v>
      </c>
      <c r="C441" s="140" t="s">
        <v>81</v>
      </c>
      <c r="D441" s="141" t="s">
        <v>359</v>
      </c>
      <c r="E441" s="142" t="s">
        <v>352</v>
      </c>
      <c r="F441" s="141" t="s">
        <v>441</v>
      </c>
      <c r="G441" s="143">
        <v>1850</v>
      </c>
      <c r="H441" s="144">
        <v>41894</v>
      </c>
      <c r="I441" s="145">
        <v>41925</v>
      </c>
      <c r="J441" s="146">
        <v>117.68</v>
      </c>
      <c r="K441" s="3">
        <v>1697960</v>
      </c>
      <c r="L441" s="116">
        <v>0</v>
      </c>
      <c r="M441" s="147">
        <f t="shared" si="106"/>
        <v>0</v>
      </c>
      <c r="N441" s="6">
        <f t="shared" ref="N441:N443" si="108">K441</f>
        <v>1697960</v>
      </c>
      <c r="O441" s="18">
        <f t="shared" si="92"/>
        <v>2.5000000000000001E-4</v>
      </c>
      <c r="P441" s="14"/>
      <c r="Q441" s="217">
        <f t="shared" si="104"/>
        <v>-1850</v>
      </c>
    </row>
    <row r="442" spans="1:17" s="148" customFormat="1" ht="45" x14ac:dyDescent="0.25">
      <c r="A442" s="98" t="s">
        <v>80</v>
      </c>
      <c r="B442" s="139">
        <v>900236520</v>
      </c>
      <c r="C442" s="140" t="s">
        <v>81</v>
      </c>
      <c r="D442" s="141" t="s">
        <v>359</v>
      </c>
      <c r="E442" s="142" t="s">
        <v>352</v>
      </c>
      <c r="F442" s="141" t="s">
        <v>441</v>
      </c>
      <c r="G442" s="143">
        <v>1853</v>
      </c>
      <c r="H442" s="144">
        <v>41894</v>
      </c>
      <c r="I442" s="145">
        <v>41925</v>
      </c>
      <c r="J442" s="146">
        <v>117.68</v>
      </c>
      <c r="K442" s="3">
        <v>1717936</v>
      </c>
      <c r="L442" s="116">
        <v>0</v>
      </c>
      <c r="M442" s="147">
        <f t="shared" si="106"/>
        <v>0</v>
      </c>
      <c r="N442" s="6">
        <f t="shared" si="108"/>
        <v>1717936</v>
      </c>
      <c r="O442" s="18">
        <f t="shared" si="92"/>
        <v>2.5000000000000001E-4</v>
      </c>
      <c r="P442" s="14"/>
      <c r="Q442" s="217">
        <f t="shared" si="104"/>
        <v>-1853</v>
      </c>
    </row>
    <row r="443" spans="1:17" s="148" customFormat="1" ht="45" x14ac:dyDescent="0.25">
      <c r="A443" s="98" t="s">
        <v>80</v>
      </c>
      <c r="B443" s="139">
        <v>900236520</v>
      </c>
      <c r="C443" s="140" t="s">
        <v>81</v>
      </c>
      <c r="D443" s="141" t="s">
        <v>359</v>
      </c>
      <c r="E443" s="142" t="s">
        <v>352</v>
      </c>
      <c r="F443" s="141" t="s">
        <v>441</v>
      </c>
      <c r="G443" s="143">
        <v>1964</v>
      </c>
      <c r="H443" s="144">
        <v>41915</v>
      </c>
      <c r="I443" s="145">
        <v>41947</v>
      </c>
      <c r="J443" s="146">
        <v>117.68</v>
      </c>
      <c r="K443" s="3">
        <v>367000</v>
      </c>
      <c r="L443" s="116">
        <v>0</v>
      </c>
      <c r="M443" s="147">
        <f t="shared" si="106"/>
        <v>0</v>
      </c>
      <c r="N443" s="6">
        <f t="shared" si="108"/>
        <v>367000</v>
      </c>
      <c r="O443" s="18">
        <f t="shared" si="92"/>
        <v>5.0000000000000002E-5</v>
      </c>
      <c r="P443" s="14"/>
      <c r="Q443" s="217">
        <f t="shared" si="104"/>
        <v>-1964</v>
      </c>
    </row>
    <row r="444" spans="1:17" s="148" customFormat="1" x14ac:dyDescent="0.25">
      <c r="A444" s="252" t="s">
        <v>391</v>
      </c>
      <c r="B444" s="252"/>
      <c r="C444" s="252"/>
      <c r="D444" s="252"/>
      <c r="E444" s="252"/>
      <c r="F444" s="252"/>
      <c r="G444" s="252"/>
      <c r="H444" s="149"/>
      <c r="I444" s="150"/>
      <c r="J444" s="151"/>
      <c r="K444" s="120">
        <f>SUM(K437:K443)</f>
        <v>6006905</v>
      </c>
      <c r="L444" s="120">
        <f t="shared" ref="L444:O444" si="109">SUM(L437:L443)</f>
        <v>609088</v>
      </c>
      <c r="M444" s="121">
        <f t="shared" si="109"/>
        <v>613056.11678372463</v>
      </c>
      <c r="N444" s="152">
        <f t="shared" si="109"/>
        <v>6010873.1167837251</v>
      </c>
      <c r="O444" s="153">
        <f t="shared" si="109"/>
        <v>8.7000000000000001E-4</v>
      </c>
      <c r="P444" s="15"/>
      <c r="Q444" s="217"/>
    </row>
    <row r="445" spans="1:17" s="148" customFormat="1" x14ac:dyDescent="0.25">
      <c r="A445" s="154"/>
      <c r="B445" s="155"/>
      <c r="C445" s="156"/>
      <c r="D445" s="156"/>
      <c r="E445" s="157"/>
      <c r="F445" s="156"/>
      <c r="G445" s="156"/>
      <c r="H445" s="158"/>
      <c r="I445" s="159"/>
      <c r="J445" s="160"/>
      <c r="K445" s="161"/>
      <c r="L445" s="162"/>
      <c r="M445" s="163"/>
      <c r="N445" s="164"/>
      <c r="O445" s="20"/>
      <c r="P445" s="165"/>
      <c r="Q445" s="218"/>
    </row>
    <row r="446" spans="1:17" s="148" customFormat="1" ht="30" x14ac:dyDescent="0.25">
      <c r="A446" s="98" t="s">
        <v>138</v>
      </c>
      <c r="B446" s="139">
        <v>860068604</v>
      </c>
      <c r="C446" s="140" t="s">
        <v>246</v>
      </c>
      <c r="D446" s="141" t="s">
        <v>359</v>
      </c>
      <c r="E446" s="142" t="s">
        <v>352</v>
      </c>
      <c r="F446" s="141" t="s">
        <v>441</v>
      </c>
      <c r="G446" s="143">
        <v>125925</v>
      </c>
      <c r="H446" s="144">
        <v>41892</v>
      </c>
      <c r="I446" s="145">
        <v>41923</v>
      </c>
      <c r="J446" s="146">
        <v>117.68</v>
      </c>
      <c r="K446" s="3">
        <v>92800</v>
      </c>
      <c r="L446" s="116">
        <v>0</v>
      </c>
      <c r="M446" s="147">
        <f>L446*M3/J446</f>
        <v>0</v>
      </c>
      <c r="N446" s="6">
        <f>K446</f>
        <v>92800</v>
      </c>
      <c r="O446" s="18">
        <f t="shared" si="92"/>
        <v>1.0000000000000001E-5</v>
      </c>
      <c r="P446" s="14"/>
      <c r="Q446" s="217">
        <f t="shared" si="104"/>
        <v>-125925</v>
      </c>
    </row>
    <row r="447" spans="1:17" s="148" customFormat="1" x14ac:dyDescent="0.25">
      <c r="A447" s="252" t="s">
        <v>391</v>
      </c>
      <c r="B447" s="252"/>
      <c r="C447" s="252"/>
      <c r="D447" s="252"/>
      <c r="E447" s="252"/>
      <c r="F447" s="252"/>
      <c r="G447" s="252"/>
      <c r="H447" s="149"/>
      <c r="I447" s="150"/>
      <c r="J447" s="151"/>
      <c r="K447" s="120">
        <f>SUM(K446)</f>
        <v>92800</v>
      </c>
      <c r="L447" s="120">
        <f t="shared" ref="L447:O447" si="110">SUM(L446)</f>
        <v>0</v>
      </c>
      <c r="M447" s="121">
        <f t="shared" si="110"/>
        <v>0</v>
      </c>
      <c r="N447" s="152">
        <f t="shared" si="110"/>
        <v>92800</v>
      </c>
      <c r="O447" s="153">
        <f t="shared" si="110"/>
        <v>1.0000000000000001E-5</v>
      </c>
      <c r="P447" s="15"/>
      <c r="Q447" s="217"/>
    </row>
    <row r="448" spans="1:17" s="148" customFormat="1" x14ac:dyDescent="0.25">
      <c r="A448" s="154"/>
      <c r="B448" s="155"/>
      <c r="C448" s="156"/>
      <c r="D448" s="156"/>
      <c r="E448" s="157"/>
      <c r="F448" s="156"/>
      <c r="G448" s="156"/>
      <c r="H448" s="158"/>
      <c r="I448" s="159"/>
      <c r="J448" s="160"/>
      <c r="K448" s="161"/>
      <c r="L448" s="162"/>
      <c r="M448" s="163"/>
      <c r="N448" s="164"/>
      <c r="O448" s="20"/>
      <c r="P448" s="165"/>
      <c r="Q448" s="218"/>
    </row>
    <row r="449" spans="1:17" s="148" customFormat="1" ht="30" x14ac:dyDescent="0.25">
      <c r="A449" s="98" t="s">
        <v>139</v>
      </c>
      <c r="B449" s="139">
        <v>65784013</v>
      </c>
      <c r="C449" s="140" t="s">
        <v>247</v>
      </c>
      <c r="D449" s="141" t="s">
        <v>359</v>
      </c>
      <c r="E449" s="142" t="s">
        <v>352</v>
      </c>
      <c r="F449" s="141" t="s">
        <v>441</v>
      </c>
      <c r="G449" s="143">
        <v>6482</v>
      </c>
      <c r="H449" s="144">
        <v>41919</v>
      </c>
      <c r="I449" s="145">
        <f>+H449</f>
        <v>41919</v>
      </c>
      <c r="J449" s="146">
        <v>117.68</v>
      </c>
      <c r="K449" s="3">
        <v>2641529</v>
      </c>
      <c r="L449" s="116">
        <v>0</v>
      </c>
      <c r="M449" s="147">
        <f>L449*M3/J449</f>
        <v>0</v>
      </c>
      <c r="N449" s="6">
        <f>K449</f>
        <v>2641529</v>
      </c>
      <c r="O449" s="18">
        <f t="shared" si="92"/>
        <v>3.8000000000000002E-4</v>
      </c>
      <c r="P449" s="14"/>
      <c r="Q449" s="217">
        <f t="shared" si="104"/>
        <v>-6482</v>
      </c>
    </row>
    <row r="450" spans="1:17" s="148" customFormat="1" x14ac:dyDescent="0.25">
      <c r="A450" s="252" t="s">
        <v>391</v>
      </c>
      <c r="B450" s="252"/>
      <c r="C450" s="252"/>
      <c r="D450" s="252"/>
      <c r="E450" s="252"/>
      <c r="F450" s="252"/>
      <c r="G450" s="252"/>
      <c r="H450" s="149"/>
      <c r="I450" s="150"/>
      <c r="J450" s="151"/>
      <c r="K450" s="120">
        <f>SUM(K449)</f>
        <v>2641529</v>
      </c>
      <c r="L450" s="120">
        <f t="shared" ref="L450:O450" si="111">SUM(L449)</f>
        <v>0</v>
      </c>
      <c r="M450" s="121">
        <f t="shared" si="111"/>
        <v>0</v>
      </c>
      <c r="N450" s="152">
        <f t="shared" si="111"/>
        <v>2641529</v>
      </c>
      <c r="O450" s="153">
        <f t="shared" si="111"/>
        <v>3.8000000000000002E-4</v>
      </c>
      <c r="P450" s="15"/>
      <c r="Q450" s="217"/>
    </row>
    <row r="451" spans="1:17" s="148" customFormat="1" x14ac:dyDescent="0.25">
      <c r="A451" s="154"/>
      <c r="B451" s="155"/>
      <c r="C451" s="156"/>
      <c r="D451" s="156"/>
      <c r="E451" s="157"/>
      <c r="F451" s="156"/>
      <c r="G451" s="156"/>
      <c r="H451" s="158"/>
      <c r="I451" s="159"/>
      <c r="J451" s="160"/>
      <c r="K451" s="161"/>
      <c r="L451" s="162"/>
      <c r="M451" s="163"/>
      <c r="N451" s="164"/>
      <c r="O451" s="20"/>
      <c r="P451" s="165"/>
      <c r="Q451" s="218"/>
    </row>
    <row r="452" spans="1:17" s="148" customFormat="1" ht="45" x14ac:dyDescent="0.25">
      <c r="A452" s="98" t="s">
        <v>140</v>
      </c>
      <c r="B452" s="139">
        <v>890321151</v>
      </c>
      <c r="C452" s="140" t="s">
        <v>248</v>
      </c>
      <c r="D452" s="141" t="s">
        <v>359</v>
      </c>
      <c r="E452" s="142" t="s">
        <v>352</v>
      </c>
      <c r="F452" s="141" t="s">
        <v>441</v>
      </c>
      <c r="G452" s="143">
        <v>103520182</v>
      </c>
      <c r="H452" s="144">
        <v>41885</v>
      </c>
      <c r="I452" s="145">
        <f>+H452+31</f>
        <v>41916</v>
      </c>
      <c r="J452" s="146">
        <v>117.68</v>
      </c>
      <c r="K452" s="3">
        <v>605633</v>
      </c>
      <c r="L452" s="116">
        <v>0</v>
      </c>
      <c r="M452" s="147">
        <f>L452*$M$3/J452</f>
        <v>0</v>
      </c>
      <c r="N452" s="6">
        <f>K452</f>
        <v>605633</v>
      </c>
      <c r="O452" s="18">
        <f t="shared" si="92"/>
        <v>9.0000000000000006E-5</v>
      </c>
      <c r="P452" s="14"/>
      <c r="Q452" s="217">
        <f t="shared" si="104"/>
        <v>-103520182</v>
      </c>
    </row>
    <row r="453" spans="1:17" s="148" customFormat="1" ht="45" x14ac:dyDescent="0.25">
      <c r="A453" s="98" t="s">
        <v>140</v>
      </c>
      <c r="B453" s="139">
        <v>890321151</v>
      </c>
      <c r="C453" s="140" t="s">
        <v>248</v>
      </c>
      <c r="D453" s="141" t="s">
        <v>359</v>
      </c>
      <c r="E453" s="142" t="s">
        <v>352</v>
      </c>
      <c r="F453" s="141" t="s">
        <v>441</v>
      </c>
      <c r="G453" s="143">
        <v>103522171</v>
      </c>
      <c r="H453" s="144">
        <v>41885</v>
      </c>
      <c r="I453" s="145">
        <f t="shared" ref="I453:I459" si="112">+H453+31</f>
        <v>41916</v>
      </c>
      <c r="J453" s="146">
        <v>117.68</v>
      </c>
      <c r="K453" s="3">
        <v>747454</v>
      </c>
      <c r="L453" s="116">
        <v>0</v>
      </c>
      <c r="M453" s="147">
        <f t="shared" ref="M453:M459" si="113">L453*$M$3/J453</f>
        <v>0</v>
      </c>
      <c r="N453" s="6">
        <f t="shared" ref="N453:N459" si="114">K453</f>
        <v>747454</v>
      </c>
      <c r="O453" s="18">
        <f t="shared" si="92"/>
        <v>1.1E-4</v>
      </c>
      <c r="P453" s="14"/>
      <c r="Q453" s="217">
        <f t="shared" si="104"/>
        <v>-103522171</v>
      </c>
    </row>
    <row r="454" spans="1:17" s="148" customFormat="1" ht="45" x14ac:dyDescent="0.25">
      <c r="A454" s="98" t="s">
        <v>140</v>
      </c>
      <c r="B454" s="139">
        <v>890321151</v>
      </c>
      <c r="C454" s="140" t="s">
        <v>248</v>
      </c>
      <c r="D454" s="141" t="s">
        <v>359</v>
      </c>
      <c r="E454" s="142" t="s">
        <v>352</v>
      </c>
      <c r="F454" s="141" t="s">
        <v>441</v>
      </c>
      <c r="G454" s="143">
        <v>103522394</v>
      </c>
      <c r="H454" s="144">
        <v>41885</v>
      </c>
      <c r="I454" s="145">
        <f t="shared" si="112"/>
        <v>41916</v>
      </c>
      <c r="J454" s="146">
        <v>117.68</v>
      </c>
      <c r="K454" s="3">
        <v>224053</v>
      </c>
      <c r="L454" s="116">
        <v>0</v>
      </c>
      <c r="M454" s="147">
        <f t="shared" si="113"/>
        <v>0</v>
      </c>
      <c r="N454" s="6">
        <f t="shared" si="114"/>
        <v>224053</v>
      </c>
      <c r="O454" s="18">
        <f t="shared" si="92"/>
        <v>3.0000000000000001E-5</v>
      </c>
      <c r="P454" s="14"/>
      <c r="Q454" s="217">
        <f t="shared" si="104"/>
        <v>-103522394</v>
      </c>
    </row>
    <row r="455" spans="1:17" s="148" customFormat="1" ht="45" x14ac:dyDescent="0.25">
      <c r="A455" s="98" t="s">
        <v>140</v>
      </c>
      <c r="B455" s="139">
        <v>890321151</v>
      </c>
      <c r="C455" s="140" t="s">
        <v>248</v>
      </c>
      <c r="D455" s="141" t="s">
        <v>359</v>
      </c>
      <c r="E455" s="142" t="s">
        <v>352</v>
      </c>
      <c r="F455" s="141" t="s">
        <v>441</v>
      </c>
      <c r="G455" s="143">
        <v>103522574</v>
      </c>
      <c r="H455" s="144">
        <v>41885</v>
      </c>
      <c r="I455" s="145">
        <f t="shared" si="112"/>
        <v>41916</v>
      </c>
      <c r="J455" s="146">
        <v>117.68</v>
      </c>
      <c r="K455" s="3">
        <v>508882</v>
      </c>
      <c r="L455" s="116">
        <v>0</v>
      </c>
      <c r="M455" s="147">
        <f t="shared" si="113"/>
        <v>0</v>
      </c>
      <c r="N455" s="6">
        <f t="shared" si="114"/>
        <v>508882</v>
      </c>
      <c r="O455" s="18">
        <f t="shared" si="92"/>
        <v>6.9999999999999994E-5</v>
      </c>
      <c r="P455" s="14"/>
      <c r="Q455" s="217">
        <f t="shared" si="104"/>
        <v>-103522574</v>
      </c>
    </row>
    <row r="456" spans="1:17" s="148" customFormat="1" ht="45" x14ac:dyDescent="0.25">
      <c r="A456" s="98" t="s">
        <v>140</v>
      </c>
      <c r="B456" s="139">
        <v>890321151</v>
      </c>
      <c r="C456" s="140" t="s">
        <v>248</v>
      </c>
      <c r="D456" s="141" t="s">
        <v>359</v>
      </c>
      <c r="E456" s="142" t="s">
        <v>352</v>
      </c>
      <c r="F456" s="141" t="s">
        <v>441</v>
      </c>
      <c r="G456" s="143">
        <v>103524201</v>
      </c>
      <c r="H456" s="144">
        <v>41915</v>
      </c>
      <c r="I456" s="145">
        <f t="shared" si="112"/>
        <v>41946</v>
      </c>
      <c r="J456" s="146">
        <v>117.68</v>
      </c>
      <c r="K456" s="3">
        <v>599256</v>
      </c>
      <c r="L456" s="116">
        <v>0</v>
      </c>
      <c r="M456" s="147">
        <f t="shared" si="113"/>
        <v>0</v>
      </c>
      <c r="N456" s="6">
        <f t="shared" si="114"/>
        <v>599256</v>
      </c>
      <c r="O456" s="18">
        <f t="shared" si="92"/>
        <v>9.0000000000000006E-5</v>
      </c>
      <c r="P456" s="14"/>
      <c r="Q456" s="217">
        <f t="shared" si="104"/>
        <v>-103524201</v>
      </c>
    </row>
    <row r="457" spans="1:17" s="148" customFormat="1" ht="45" x14ac:dyDescent="0.25">
      <c r="A457" s="98" t="s">
        <v>140</v>
      </c>
      <c r="B457" s="139">
        <v>890321151</v>
      </c>
      <c r="C457" s="140" t="s">
        <v>248</v>
      </c>
      <c r="D457" s="141" t="s">
        <v>359</v>
      </c>
      <c r="E457" s="142" t="s">
        <v>352</v>
      </c>
      <c r="F457" s="141" t="s">
        <v>441</v>
      </c>
      <c r="G457" s="143">
        <v>103525864</v>
      </c>
      <c r="H457" s="144">
        <v>41915</v>
      </c>
      <c r="I457" s="145">
        <f t="shared" si="112"/>
        <v>41946</v>
      </c>
      <c r="J457" s="146">
        <v>117.68</v>
      </c>
      <c r="K457" s="3">
        <v>473946</v>
      </c>
      <c r="L457" s="116">
        <v>0</v>
      </c>
      <c r="M457" s="147">
        <f t="shared" si="113"/>
        <v>0</v>
      </c>
      <c r="N457" s="6">
        <f t="shared" si="114"/>
        <v>473946</v>
      </c>
      <c r="O457" s="18">
        <f t="shared" si="92"/>
        <v>6.9999999999999994E-5</v>
      </c>
      <c r="P457" s="14"/>
      <c r="Q457" s="217">
        <f t="shared" si="104"/>
        <v>-103525864</v>
      </c>
    </row>
    <row r="458" spans="1:17" s="148" customFormat="1" ht="45" x14ac:dyDescent="0.25">
      <c r="A458" s="98" t="s">
        <v>140</v>
      </c>
      <c r="B458" s="139">
        <v>890321151</v>
      </c>
      <c r="C458" s="140" t="s">
        <v>248</v>
      </c>
      <c r="D458" s="141" t="s">
        <v>359</v>
      </c>
      <c r="E458" s="142" t="s">
        <v>352</v>
      </c>
      <c r="F458" s="141" t="s">
        <v>441</v>
      </c>
      <c r="G458" s="143">
        <v>103528028</v>
      </c>
      <c r="H458" s="144">
        <v>41915</v>
      </c>
      <c r="I458" s="145">
        <f t="shared" si="112"/>
        <v>41946</v>
      </c>
      <c r="J458" s="146">
        <v>117.68</v>
      </c>
      <c r="K458" s="3">
        <v>955473</v>
      </c>
      <c r="L458" s="116">
        <v>0</v>
      </c>
      <c r="M458" s="147">
        <f t="shared" si="113"/>
        <v>0</v>
      </c>
      <c r="N458" s="6">
        <f t="shared" si="114"/>
        <v>955473</v>
      </c>
      <c r="O458" s="18">
        <f t="shared" si="92"/>
        <v>1.3999999999999999E-4</v>
      </c>
      <c r="P458" s="14"/>
      <c r="Q458" s="217">
        <f t="shared" si="104"/>
        <v>-103528028</v>
      </c>
    </row>
    <row r="459" spans="1:17" s="148" customFormat="1" ht="45" x14ac:dyDescent="0.25">
      <c r="A459" s="98" t="s">
        <v>140</v>
      </c>
      <c r="B459" s="139">
        <v>890321151</v>
      </c>
      <c r="C459" s="140" t="s">
        <v>248</v>
      </c>
      <c r="D459" s="141" t="s">
        <v>359</v>
      </c>
      <c r="E459" s="142" t="s">
        <v>352</v>
      </c>
      <c r="F459" s="141" t="s">
        <v>441</v>
      </c>
      <c r="G459" s="143">
        <v>103529071</v>
      </c>
      <c r="H459" s="144">
        <v>41918</v>
      </c>
      <c r="I459" s="145">
        <f t="shared" si="112"/>
        <v>41949</v>
      </c>
      <c r="J459" s="146">
        <v>117.68</v>
      </c>
      <c r="K459" s="3">
        <v>444462</v>
      </c>
      <c r="L459" s="116">
        <v>0</v>
      </c>
      <c r="M459" s="147">
        <f t="shared" si="113"/>
        <v>0</v>
      </c>
      <c r="N459" s="6">
        <f t="shared" si="114"/>
        <v>444462</v>
      </c>
      <c r="O459" s="18">
        <f t="shared" si="92"/>
        <v>6.0000000000000002E-5</v>
      </c>
      <c r="P459" s="14"/>
      <c r="Q459" s="217">
        <f t="shared" si="104"/>
        <v>-103529071</v>
      </c>
    </row>
    <row r="460" spans="1:17" s="148" customFormat="1" x14ac:dyDescent="0.25">
      <c r="A460" s="252" t="s">
        <v>391</v>
      </c>
      <c r="B460" s="252"/>
      <c r="C460" s="252"/>
      <c r="D460" s="252"/>
      <c r="E460" s="252"/>
      <c r="F460" s="252"/>
      <c r="G460" s="252"/>
      <c r="H460" s="149"/>
      <c r="I460" s="150"/>
      <c r="J460" s="151"/>
      <c r="K460" s="120">
        <f>SUM(K452:K459)</f>
        <v>4559159</v>
      </c>
      <c r="L460" s="120">
        <f t="shared" ref="L460:O460" si="115">SUM(L452:L459)</f>
        <v>0</v>
      </c>
      <c r="M460" s="121">
        <f t="shared" si="115"/>
        <v>0</v>
      </c>
      <c r="N460" s="152">
        <f t="shared" si="115"/>
        <v>4559159</v>
      </c>
      <c r="O460" s="153">
        <f t="shared" si="115"/>
        <v>6.600000000000001E-4</v>
      </c>
      <c r="P460" s="15"/>
      <c r="Q460" s="217"/>
    </row>
    <row r="461" spans="1:17" s="148" customFormat="1" x14ac:dyDescent="0.25">
      <c r="A461" s="154"/>
      <c r="B461" s="155"/>
      <c r="C461" s="156"/>
      <c r="D461" s="156"/>
      <c r="E461" s="157"/>
      <c r="F461" s="156"/>
      <c r="G461" s="156"/>
      <c r="H461" s="158"/>
      <c r="I461" s="159"/>
      <c r="J461" s="160"/>
      <c r="K461" s="161"/>
      <c r="L461" s="162"/>
      <c r="M461" s="163"/>
      <c r="N461" s="164"/>
      <c r="O461" s="20"/>
      <c r="P461" s="165"/>
      <c r="Q461" s="218"/>
    </row>
    <row r="462" spans="1:17" s="148" customFormat="1" ht="30" x14ac:dyDescent="0.25">
      <c r="A462" s="98" t="s">
        <v>141</v>
      </c>
      <c r="B462" s="139">
        <v>900155107</v>
      </c>
      <c r="C462" s="140" t="s">
        <v>249</v>
      </c>
      <c r="D462" s="141" t="s">
        <v>359</v>
      </c>
      <c r="E462" s="142" t="s">
        <v>352</v>
      </c>
      <c r="F462" s="141" t="s">
        <v>441</v>
      </c>
      <c r="G462" s="143">
        <v>7395</v>
      </c>
      <c r="H462" s="144">
        <v>41806</v>
      </c>
      <c r="I462" s="145">
        <v>41806</v>
      </c>
      <c r="J462" s="146">
        <v>116.91</v>
      </c>
      <c r="K462" s="3">
        <v>1135193</v>
      </c>
      <c r="L462" s="116">
        <f>+K462</f>
        <v>1135193</v>
      </c>
      <c r="M462" s="147">
        <f>L462*$M$3/J462</f>
        <v>1142669.6795825851</v>
      </c>
      <c r="N462" s="6">
        <f>M462</f>
        <v>1142669.6795825851</v>
      </c>
      <c r="O462" s="18">
        <f t="shared" ref="O462:O524" si="116">ROUND(N462/$N$1042,5)</f>
        <v>1.7000000000000001E-4</v>
      </c>
      <c r="P462" s="14"/>
      <c r="Q462" s="217">
        <f t="shared" si="104"/>
        <v>-7395</v>
      </c>
    </row>
    <row r="463" spans="1:17" s="148" customFormat="1" ht="30" x14ac:dyDescent="0.25">
      <c r="A463" s="98" t="s">
        <v>141</v>
      </c>
      <c r="B463" s="139">
        <v>900155107</v>
      </c>
      <c r="C463" s="140" t="s">
        <v>249</v>
      </c>
      <c r="D463" s="141" t="s">
        <v>359</v>
      </c>
      <c r="E463" s="142" t="s">
        <v>352</v>
      </c>
      <c r="F463" s="141" t="s">
        <v>441</v>
      </c>
      <c r="G463" s="143">
        <v>14947</v>
      </c>
      <c r="H463" s="144">
        <v>41880</v>
      </c>
      <c r="I463" s="145">
        <v>41880</v>
      </c>
      <c r="J463" s="146">
        <v>117.33</v>
      </c>
      <c r="K463" s="3">
        <v>20426</v>
      </c>
      <c r="L463" s="116">
        <f t="shared" ref="L463:L466" si="117">+K463</f>
        <v>20426</v>
      </c>
      <c r="M463" s="147">
        <f t="shared" ref="M463:M468" si="118">L463*$M$3/J463</f>
        <v>20486.931560555699</v>
      </c>
      <c r="N463" s="6">
        <f t="shared" ref="N463:N466" si="119">M463</f>
        <v>20486.931560555699</v>
      </c>
      <c r="O463" s="18">
        <f t="shared" si="116"/>
        <v>0</v>
      </c>
      <c r="P463" s="14"/>
      <c r="Q463" s="217">
        <f t="shared" si="104"/>
        <v>-14947</v>
      </c>
    </row>
    <row r="464" spans="1:17" s="148" customFormat="1" ht="30" x14ac:dyDescent="0.25">
      <c r="A464" s="98" t="s">
        <v>141</v>
      </c>
      <c r="B464" s="139">
        <v>900155107</v>
      </c>
      <c r="C464" s="140" t="s">
        <v>249</v>
      </c>
      <c r="D464" s="141" t="s">
        <v>359</v>
      </c>
      <c r="E464" s="142" t="s">
        <v>352</v>
      </c>
      <c r="F464" s="141" t="s">
        <v>441</v>
      </c>
      <c r="G464" s="143">
        <v>10578</v>
      </c>
      <c r="H464" s="144">
        <v>41890</v>
      </c>
      <c r="I464" s="145">
        <v>41890</v>
      </c>
      <c r="J464" s="146">
        <v>117.49</v>
      </c>
      <c r="K464" s="3">
        <v>552080</v>
      </c>
      <c r="L464" s="116">
        <f t="shared" si="117"/>
        <v>552080</v>
      </c>
      <c r="M464" s="147">
        <f t="shared" si="118"/>
        <v>552972.80108945444</v>
      </c>
      <c r="N464" s="6">
        <f t="shared" si="119"/>
        <v>552972.80108945444</v>
      </c>
      <c r="O464" s="18">
        <f t="shared" si="116"/>
        <v>8.0000000000000007E-5</v>
      </c>
      <c r="P464" s="14"/>
      <c r="Q464" s="217">
        <f t="shared" si="104"/>
        <v>-10578</v>
      </c>
    </row>
    <row r="465" spans="1:17" s="148" customFormat="1" ht="30" x14ac:dyDescent="0.25">
      <c r="A465" s="98" t="s">
        <v>141</v>
      </c>
      <c r="B465" s="139">
        <v>900155107</v>
      </c>
      <c r="C465" s="140" t="s">
        <v>249</v>
      </c>
      <c r="D465" s="141" t="s">
        <v>359</v>
      </c>
      <c r="E465" s="142" t="s">
        <v>352</v>
      </c>
      <c r="F465" s="141" t="s">
        <v>441</v>
      </c>
      <c r="G465" s="143">
        <v>10579</v>
      </c>
      <c r="H465" s="144">
        <v>41890</v>
      </c>
      <c r="I465" s="145">
        <v>41890</v>
      </c>
      <c r="J465" s="146">
        <v>117.49</v>
      </c>
      <c r="K465" s="3">
        <v>552080</v>
      </c>
      <c r="L465" s="116">
        <f t="shared" si="117"/>
        <v>552080</v>
      </c>
      <c r="M465" s="147">
        <f t="shared" si="118"/>
        <v>552972.80108945444</v>
      </c>
      <c r="N465" s="6">
        <f t="shared" si="119"/>
        <v>552972.80108945444</v>
      </c>
      <c r="O465" s="18">
        <f t="shared" si="116"/>
        <v>8.0000000000000007E-5</v>
      </c>
      <c r="P465" s="14"/>
      <c r="Q465" s="217">
        <f t="shared" si="104"/>
        <v>-10579</v>
      </c>
    </row>
    <row r="466" spans="1:17" s="148" customFormat="1" ht="30" x14ac:dyDescent="0.25">
      <c r="A466" s="98" t="s">
        <v>141</v>
      </c>
      <c r="B466" s="139">
        <v>900155107</v>
      </c>
      <c r="C466" s="140" t="s">
        <v>249</v>
      </c>
      <c r="D466" s="141" t="s">
        <v>359</v>
      </c>
      <c r="E466" s="142" t="s">
        <v>352</v>
      </c>
      <c r="F466" s="141" t="s">
        <v>441</v>
      </c>
      <c r="G466" s="143">
        <v>11314</v>
      </c>
      <c r="H466" s="144">
        <v>41899</v>
      </c>
      <c r="I466" s="145">
        <v>41899</v>
      </c>
      <c r="J466" s="146">
        <v>117.49</v>
      </c>
      <c r="K466" s="3">
        <v>381149</v>
      </c>
      <c r="L466" s="116">
        <f t="shared" si="117"/>
        <v>381149</v>
      </c>
      <c r="M466" s="147">
        <f t="shared" si="118"/>
        <v>381765.3785002979</v>
      </c>
      <c r="N466" s="6">
        <f t="shared" si="119"/>
        <v>381765.3785002979</v>
      </c>
      <c r="O466" s="18">
        <f t="shared" si="116"/>
        <v>6.0000000000000002E-5</v>
      </c>
      <c r="P466" s="14"/>
      <c r="Q466" s="217">
        <f t="shared" si="104"/>
        <v>-11314</v>
      </c>
    </row>
    <row r="467" spans="1:17" s="148" customFormat="1" ht="30" x14ac:dyDescent="0.25">
      <c r="A467" s="98" t="s">
        <v>141</v>
      </c>
      <c r="B467" s="139">
        <v>900155107</v>
      </c>
      <c r="C467" s="140" t="s">
        <v>249</v>
      </c>
      <c r="D467" s="141" t="s">
        <v>359</v>
      </c>
      <c r="E467" s="142" t="s">
        <v>352</v>
      </c>
      <c r="F467" s="141" t="s">
        <v>441</v>
      </c>
      <c r="G467" s="143">
        <v>11949</v>
      </c>
      <c r="H467" s="144">
        <v>41915</v>
      </c>
      <c r="I467" s="145">
        <v>41915</v>
      </c>
      <c r="J467" s="146">
        <v>117.68</v>
      </c>
      <c r="K467" s="3">
        <v>2203216</v>
      </c>
      <c r="L467" s="116">
        <v>0</v>
      </c>
      <c r="M467" s="147">
        <f t="shared" si="118"/>
        <v>0</v>
      </c>
      <c r="N467" s="6">
        <f>K467</f>
        <v>2203216</v>
      </c>
      <c r="O467" s="18">
        <f t="shared" si="116"/>
        <v>3.2000000000000003E-4</v>
      </c>
      <c r="P467" s="14"/>
      <c r="Q467" s="217">
        <f t="shared" si="104"/>
        <v>-11949</v>
      </c>
    </row>
    <row r="468" spans="1:17" s="148" customFormat="1" ht="30" x14ac:dyDescent="0.25">
      <c r="A468" s="98" t="s">
        <v>141</v>
      </c>
      <c r="B468" s="139">
        <v>900155107</v>
      </c>
      <c r="C468" s="140" t="s">
        <v>249</v>
      </c>
      <c r="D468" s="141" t="s">
        <v>359</v>
      </c>
      <c r="E468" s="142" t="s">
        <v>352</v>
      </c>
      <c r="F468" s="141" t="s">
        <v>441</v>
      </c>
      <c r="G468" s="143">
        <v>11950</v>
      </c>
      <c r="H468" s="144">
        <v>41915</v>
      </c>
      <c r="I468" s="145">
        <v>41915</v>
      </c>
      <c r="J468" s="146">
        <v>117.68</v>
      </c>
      <c r="K468" s="3">
        <v>2203216</v>
      </c>
      <c r="L468" s="116">
        <v>0</v>
      </c>
      <c r="M468" s="147">
        <f t="shared" si="118"/>
        <v>0</v>
      </c>
      <c r="N468" s="6">
        <f>K468</f>
        <v>2203216</v>
      </c>
      <c r="O468" s="18">
        <f t="shared" si="116"/>
        <v>3.2000000000000003E-4</v>
      </c>
      <c r="P468" s="14"/>
      <c r="Q468" s="217">
        <f t="shared" si="104"/>
        <v>-11950</v>
      </c>
    </row>
    <row r="469" spans="1:17" s="148" customFormat="1" x14ac:dyDescent="0.25">
      <c r="A469" s="252" t="s">
        <v>391</v>
      </c>
      <c r="B469" s="252"/>
      <c r="C469" s="252"/>
      <c r="D469" s="252"/>
      <c r="E469" s="252"/>
      <c r="F469" s="252"/>
      <c r="G469" s="252"/>
      <c r="H469" s="149"/>
      <c r="I469" s="150"/>
      <c r="J469" s="151"/>
      <c r="K469" s="120">
        <f>SUM(K462:K468)</f>
        <v>7047360</v>
      </c>
      <c r="L469" s="120">
        <f t="shared" ref="L469:O469" si="120">SUM(L462:L468)</f>
        <v>2640928</v>
      </c>
      <c r="M469" s="121">
        <f t="shared" si="120"/>
        <v>2650867.5918223476</v>
      </c>
      <c r="N469" s="152">
        <f t="shared" si="120"/>
        <v>7057299.5918223476</v>
      </c>
      <c r="O469" s="153">
        <f t="shared" si="120"/>
        <v>1.0300000000000001E-3</v>
      </c>
      <c r="P469" s="15"/>
      <c r="Q469" s="217"/>
    </row>
    <row r="470" spans="1:17" s="148" customFormat="1" x14ac:dyDescent="0.25">
      <c r="A470" s="154"/>
      <c r="B470" s="155"/>
      <c r="C470" s="156"/>
      <c r="D470" s="156"/>
      <c r="E470" s="157"/>
      <c r="F470" s="156"/>
      <c r="G470" s="156"/>
      <c r="H470" s="158"/>
      <c r="I470" s="159"/>
      <c r="J470" s="160"/>
      <c r="K470" s="161"/>
      <c r="L470" s="162"/>
      <c r="M470" s="163"/>
      <c r="N470" s="164"/>
      <c r="O470" s="20"/>
      <c r="P470" s="165"/>
      <c r="Q470" s="218"/>
    </row>
    <row r="471" spans="1:17" s="148" customFormat="1" ht="30" x14ac:dyDescent="0.25">
      <c r="A471" s="98" t="s">
        <v>142</v>
      </c>
      <c r="B471" s="139">
        <v>80159593</v>
      </c>
      <c r="C471" s="140" t="s">
        <v>250</v>
      </c>
      <c r="D471" s="141" t="s">
        <v>359</v>
      </c>
      <c r="E471" s="142" t="s">
        <v>352</v>
      </c>
      <c r="F471" s="141" t="s">
        <v>441</v>
      </c>
      <c r="G471" s="143">
        <v>2813</v>
      </c>
      <c r="H471" s="144">
        <v>41919</v>
      </c>
      <c r="I471" s="145">
        <f>+H471</f>
        <v>41919</v>
      </c>
      <c r="J471" s="146">
        <v>117.68</v>
      </c>
      <c r="K471" s="3">
        <v>752000</v>
      </c>
      <c r="L471" s="116">
        <v>0</v>
      </c>
      <c r="M471" s="147">
        <f>L471*M3/J471</f>
        <v>0</v>
      </c>
      <c r="N471" s="6">
        <f>K471</f>
        <v>752000</v>
      </c>
      <c r="O471" s="18">
        <f t="shared" si="116"/>
        <v>1.1E-4</v>
      </c>
      <c r="P471" s="14"/>
      <c r="Q471" s="217">
        <f t="shared" si="104"/>
        <v>-2813</v>
      </c>
    </row>
    <row r="472" spans="1:17" s="148" customFormat="1" x14ac:dyDescent="0.25">
      <c r="A472" s="252" t="s">
        <v>391</v>
      </c>
      <c r="B472" s="252"/>
      <c r="C472" s="252"/>
      <c r="D472" s="252"/>
      <c r="E472" s="252"/>
      <c r="F472" s="252"/>
      <c r="G472" s="252"/>
      <c r="H472" s="149"/>
      <c r="I472" s="150"/>
      <c r="J472" s="151"/>
      <c r="K472" s="120">
        <f>SUM(K471)</f>
        <v>752000</v>
      </c>
      <c r="L472" s="120">
        <f t="shared" ref="L472:O472" si="121">SUM(L471)</f>
        <v>0</v>
      </c>
      <c r="M472" s="121">
        <f t="shared" si="121"/>
        <v>0</v>
      </c>
      <c r="N472" s="152">
        <f t="shared" si="121"/>
        <v>752000</v>
      </c>
      <c r="O472" s="153">
        <f t="shared" si="121"/>
        <v>1.1E-4</v>
      </c>
      <c r="P472" s="15"/>
      <c r="Q472" s="217"/>
    </row>
    <row r="473" spans="1:17" s="148" customFormat="1" x14ac:dyDescent="0.25">
      <c r="A473" s="154"/>
      <c r="B473" s="155"/>
      <c r="C473" s="156"/>
      <c r="D473" s="156"/>
      <c r="E473" s="157"/>
      <c r="F473" s="156"/>
      <c r="G473" s="156"/>
      <c r="H473" s="158"/>
      <c r="I473" s="159"/>
      <c r="J473" s="160"/>
      <c r="K473" s="161"/>
      <c r="L473" s="162"/>
      <c r="M473" s="163"/>
      <c r="N473" s="164"/>
      <c r="O473" s="20"/>
      <c r="P473" s="165"/>
      <c r="Q473" s="218"/>
    </row>
    <row r="474" spans="1:17" s="148" customFormat="1" ht="30" x14ac:dyDescent="0.25">
      <c r="A474" s="98" t="s">
        <v>143</v>
      </c>
      <c r="B474" s="139">
        <v>900146342</v>
      </c>
      <c r="C474" s="140" t="s">
        <v>251</v>
      </c>
      <c r="D474" s="141" t="s">
        <v>359</v>
      </c>
      <c r="E474" s="142" t="s">
        <v>352</v>
      </c>
      <c r="F474" s="141" t="s">
        <v>441</v>
      </c>
      <c r="G474" s="143">
        <v>79293</v>
      </c>
      <c r="H474" s="144">
        <v>41673</v>
      </c>
      <c r="I474" s="145">
        <v>41702</v>
      </c>
      <c r="J474" s="146">
        <v>115.71</v>
      </c>
      <c r="K474" s="3">
        <v>149191</v>
      </c>
      <c r="L474" s="116">
        <f>+K474</f>
        <v>149191</v>
      </c>
      <c r="M474" s="147">
        <f>L474*M3/J474</f>
        <v>151731.02480338782</v>
      </c>
      <c r="N474" s="6">
        <f>M474</f>
        <v>151731.02480338782</v>
      </c>
      <c r="O474" s="18">
        <f t="shared" si="116"/>
        <v>2.0000000000000002E-5</v>
      </c>
      <c r="P474" s="14"/>
      <c r="Q474" s="217">
        <f t="shared" si="104"/>
        <v>-79293</v>
      </c>
    </row>
    <row r="475" spans="1:17" s="148" customFormat="1" x14ac:dyDescent="0.25">
      <c r="A475" s="252" t="s">
        <v>391</v>
      </c>
      <c r="B475" s="252"/>
      <c r="C475" s="252"/>
      <c r="D475" s="252"/>
      <c r="E475" s="252"/>
      <c r="F475" s="252"/>
      <c r="G475" s="252"/>
      <c r="H475" s="149"/>
      <c r="I475" s="150"/>
      <c r="J475" s="151"/>
      <c r="K475" s="120">
        <f>SUM(K474)</f>
        <v>149191</v>
      </c>
      <c r="L475" s="120">
        <f t="shared" ref="L475:O475" si="122">SUM(L474)</f>
        <v>149191</v>
      </c>
      <c r="M475" s="121">
        <f t="shared" si="122"/>
        <v>151731.02480338782</v>
      </c>
      <c r="N475" s="152">
        <f t="shared" si="122"/>
        <v>151731.02480338782</v>
      </c>
      <c r="O475" s="153">
        <f t="shared" si="122"/>
        <v>2.0000000000000002E-5</v>
      </c>
      <c r="P475" s="15"/>
      <c r="Q475" s="217"/>
    </row>
    <row r="476" spans="1:17" s="148" customFormat="1" x14ac:dyDescent="0.25">
      <c r="A476" s="154"/>
      <c r="B476" s="155"/>
      <c r="C476" s="156"/>
      <c r="D476" s="156"/>
      <c r="E476" s="157"/>
      <c r="F476" s="156"/>
      <c r="G476" s="156"/>
      <c r="H476" s="158"/>
      <c r="I476" s="159"/>
      <c r="J476" s="160"/>
      <c r="K476" s="161"/>
      <c r="L476" s="162"/>
      <c r="M476" s="163"/>
      <c r="N476" s="164"/>
      <c r="O476" s="20"/>
      <c r="P476" s="165"/>
      <c r="Q476" s="218"/>
    </row>
    <row r="477" spans="1:17" s="148" customFormat="1" x14ac:dyDescent="0.25">
      <c r="A477" s="98" t="s">
        <v>144</v>
      </c>
      <c r="B477" s="139">
        <v>900233435</v>
      </c>
      <c r="C477" s="140" t="s">
        <v>252</v>
      </c>
      <c r="D477" s="141" t="s">
        <v>359</v>
      </c>
      <c r="E477" s="142" t="s">
        <v>352</v>
      </c>
      <c r="F477" s="141" t="s">
        <v>441</v>
      </c>
      <c r="G477" s="143">
        <v>5369</v>
      </c>
      <c r="H477" s="144">
        <v>41531</v>
      </c>
      <c r="I477" s="145">
        <f>+H477+61</f>
        <v>41592</v>
      </c>
      <c r="J477" s="146">
        <v>113.68</v>
      </c>
      <c r="K477" s="3">
        <v>3227697</v>
      </c>
      <c r="L477" s="116">
        <f t="shared" ref="L477:L540" si="123">+K477</f>
        <v>3227697</v>
      </c>
      <c r="M477" s="147">
        <f>L477*$M$3/J477</f>
        <v>3341268.3230119636</v>
      </c>
      <c r="N477" s="6">
        <f>M477</f>
        <v>3341268.3230119636</v>
      </c>
      <c r="O477" s="18">
        <f t="shared" si="116"/>
        <v>4.8999999999999998E-4</v>
      </c>
      <c r="P477" s="14"/>
      <c r="Q477" s="217">
        <f t="shared" si="104"/>
        <v>-5369</v>
      </c>
    </row>
    <row r="478" spans="1:17" s="148" customFormat="1" x14ac:dyDescent="0.25">
      <c r="A478" s="98" t="s">
        <v>144</v>
      </c>
      <c r="B478" s="139">
        <v>900233435</v>
      </c>
      <c r="C478" s="140" t="s">
        <v>252</v>
      </c>
      <c r="D478" s="141" t="s">
        <v>359</v>
      </c>
      <c r="E478" s="142" t="s">
        <v>352</v>
      </c>
      <c r="F478" s="141" t="s">
        <v>441</v>
      </c>
      <c r="G478" s="143">
        <v>5337</v>
      </c>
      <c r="H478" s="144">
        <v>41533</v>
      </c>
      <c r="I478" s="145">
        <f t="shared" ref="I478:I541" si="124">+H478+61</f>
        <v>41594</v>
      </c>
      <c r="J478" s="146">
        <v>113.68</v>
      </c>
      <c r="K478" s="3">
        <v>4489853</v>
      </c>
      <c r="L478" s="116">
        <f t="shared" si="123"/>
        <v>4489853</v>
      </c>
      <c r="M478" s="147">
        <f t="shared" ref="M478:M541" si="125">L478*$M$3/J478</f>
        <v>4647835.1604503868</v>
      </c>
      <c r="N478" s="6">
        <f t="shared" ref="N478:N541" si="126">M478</f>
        <v>4647835.1604503868</v>
      </c>
      <c r="O478" s="18">
        <f t="shared" si="116"/>
        <v>6.8000000000000005E-4</v>
      </c>
      <c r="P478" s="14"/>
      <c r="Q478" s="217">
        <f t="shared" si="104"/>
        <v>-5337</v>
      </c>
    </row>
    <row r="479" spans="1:17" s="148" customFormat="1" x14ac:dyDescent="0.25">
      <c r="A479" s="98" t="s">
        <v>144</v>
      </c>
      <c r="B479" s="139">
        <v>900233435</v>
      </c>
      <c r="C479" s="140" t="s">
        <v>252</v>
      </c>
      <c r="D479" s="141" t="s">
        <v>359</v>
      </c>
      <c r="E479" s="142" t="s">
        <v>352</v>
      </c>
      <c r="F479" s="141" t="s">
        <v>441</v>
      </c>
      <c r="G479" s="143">
        <v>5388</v>
      </c>
      <c r="H479" s="144">
        <v>41535</v>
      </c>
      <c r="I479" s="145">
        <f t="shared" si="124"/>
        <v>41596</v>
      </c>
      <c r="J479" s="146">
        <v>113.68</v>
      </c>
      <c r="K479" s="3">
        <v>3319257</v>
      </c>
      <c r="L479" s="116">
        <f t="shared" si="123"/>
        <v>3319257</v>
      </c>
      <c r="M479" s="147">
        <f t="shared" si="125"/>
        <v>3436049.9978888109</v>
      </c>
      <c r="N479" s="6">
        <f t="shared" si="126"/>
        <v>3436049.9978888109</v>
      </c>
      <c r="O479" s="18">
        <f t="shared" si="116"/>
        <v>5.0000000000000001E-4</v>
      </c>
      <c r="P479" s="14"/>
      <c r="Q479" s="217">
        <f t="shared" si="104"/>
        <v>-5388</v>
      </c>
    </row>
    <row r="480" spans="1:17" s="148" customFormat="1" x14ac:dyDescent="0.25">
      <c r="A480" s="98" t="s">
        <v>144</v>
      </c>
      <c r="B480" s="139">
        <v>900233435</v>
      </c>
      <c r="C480" s="140" t="s">
        <v>252</v>
      </c>
      <c r="D480" s="141" t="s">
        <v>359</v>
      </c>
      <c r="E480" s="142" t="s">
        <v>352</v>
      </c>
      <c r="F480" s="141" t="s">
        <v>441</v>
      </c>
      <c r="G480" s="143">
        <v>5627</v>
      </c>
      <c r="H480" s="144">
        <v>41556</v>
      </c>
      <c r="I480" s="145">
        <f t="shared" si="124"/>
        <v>41617</v>
      </c>
      <c r="J480" s="146">
        <v>113.98</v>
      </c>
      <c r="K480" s="3">
        <v>3037592</v>
      </c>
      <c r="L480" s="116">
        <f t="shared" si="123"/>
        <v>3037592</v>
      </c>
      <c r="M480" s="147">
        <f t="shared" si="125"/>
        <v>3136197.8115458852</v>
      </c>
      <c r="N480" s="6">
        <f t="shared" si="126"/>
        <v>3136197.8115458852</v>
      </c>
      <c r="O480" s="18">
        <f t="shared" si="116"/>
        <v>4.6000000000000001E-4</v>
      </c>
      <c r="P480" s="14"/>
      <c r="Q480" s="217">
        <f t="shared" si="104"/>
        <v>-5627</v>
      </c>
    </row>
    <row r="481" spans="1:17" s="148" customFormat="1" x14ac:dyDescent="0.25">
      <c r="A481" s="98" t="s">
        <v>144</v>
      </c>
      <c r="B481" s="139">
        <v>900233435</v>
      </c>
      <c r="C481" s="140" t="s">
        <v>252</v>
      </c>
      <c r="D481" s="141" t="s">
        <v>359</v>
      </c>
      <c r="E481" s="142" t="s">
        <v>352</v>
      </c>
      <c r="F481" s="141" t="s">
        <v>441</v>
      </c>
      <c r="G481" s="143">
        <v>2036</v>
      </c>
      <c r="H481" s="144">
        <v>41568</v>
      </c>
      <c r="I481" s="145">
        <f t="shared" si="124"/>
        <v>41629</v>
      </c>
      <c r="J481" s="146">
        <v>113.98</v>
      </c>
      <c r="K481" s="3">
        <v>1717810</v>
      </c>
      <c r="L481" s="116">
        <f t="shared" si="123"/>
        <v>1717810</v>
      </c>
      <c r="M481" s="147">
        <f t="shared" si="125"/>
        <v>1773573.2654851729</v>
      </c>
      <c r="N481" s="6">
        <f t="shared" si="126"/>
        <v>1773573.2654851729</v>
      </c>
      <c r="O481" s="18">
        <f t="shared" si="116"/>
        <v>2.5999999999999998E-4</v>
      </c>
      <c r="P481" s="14"/>
      <c r="Q481" s="217">
        <f t="shared" si="104"/>
        <v>-2036</v>
      </c>
    </row>
    <row r="482" spans="1:17" s="148" customFormat="1" x14ac:dyDescent="0.25">
      <c r="A482" s="98" t="s">
        <v>144</v>
      </c>
      <c r="B482" s="139">
        <v>900233435</v>
      </c>
      <c r="C482" s="140" t="s">
        <v>252</v>
      </c>
      <c r="D482" s="141" t="s">
        <v>359</v>
      </c>
      <c r="E482" s="142" t="s">
        <v>352</v>
      </c>
      <c r="F482" s="141" t="s">
        <v>441</v>
      </c>
      <c r="G482" s="143">
        <v>5757</v>
      </c>
      <c r="H482" s="144">
        <v>41570</v>
      </c>
      <c r="I482" s="145">
        <f t="shared" si="124"/>
        <v>41631</v>
      </c>
      <c r="J482" s="146">
        <v>113.98</v>
      </c>
      <c r="K482" s="3">
        <v>781162</v>
      </c>
      <c r="L482" s="116">
        <f t="shared" si="123"/>
        <v>781162</v>
      </c>
      <c r="M482" s="147">
        <f t="shared" si="125"/>
        <v>806519.95227232855</v>
      </c>
      <c r="N482" s="6">
        <f t="shared" si="126"/>
        <v>806519.95227232855</v>
      </c>
      <c r="O482" s="18">
        <f t="shared" si="116"/>
        <v>1.2E-4</v>
      </c>
      <c r="P482" s="14"/>
      <c r="Q482" s="217">
        <f t="shared" si="104"/>
        <v>-5757</v>
      </c>
    </row>
    <row r="483" spans="1:17" s="148" customFormat="1" x14ac:dyDescent="0.25">
      <c r="A483" s="98" t="s">
        <v>144</v>
      </c>
      <c r="B483" s="139">
        <v>900233435</v>
      </c>
      <c r="C483" s="140" t="s">
        <v>252</v>
      </c>
      <c r="D483" s="141" t="s">
        <v>359</v>
      </c>
      <c r="E483" s="142" t="s">
        <v>352</v>
      </c>
      <c r="F483" s="141" t="s">
        <v>441</v>
      </c>
      <c r="G483" s="143">
        <v>5762</v>
      </c>
      <c r="H483" s="144">
        <v>41571</v>
      </c>
      <c r="I483" s="145">
        <f t="shared" si="124"/>
        <v>41632</v>
      </c>
      <c r="J483" s="146">
        <v>113.98</v>
      </c>
      <c r="K483" s="3">
        <v>10536776</v>
      </c>
      <c r="L483" s="116">
        <f t="shared" si="123"/>
        <v>10536776</v>
      </c>
      <c r="M483" s="147">
        <f t="shared" si="125"/>
        <v>10878819.0882611</v>
      </c>
      <c r="N483" s="6">
        <f t="shared" si="126"/>
        <v>10878819.0882611</v>
      </c>
      <c r="O483" s="18">
        <f t="shared" si="116"/>
        <v>1.58E-3</v>
      </c>
      <c r="P483" s="14"/>
      <c r="Q483" s="217">
        <f t="shared" si="104"/>
        <v>-5762</v>
      </c>
    </row>
    <row r="484" spans="1:17" s="148" customFormat="1" x14ac:dyDescent="0.25">
      <c r="A484" s="98" t="s">
        <v>144</v>
      </c>
      <c r="B484" s="139">
        <v>900233435</v>
      </c>
      <c r="C484" s="140" t="s">
        <v>252</v>
      </c>
      <c r="D484" s="141" t="s">
        <v>359</v>
      </c>
      <c r="E484" s="142" t="s">
        <v>352</v>
      </c>
      <c r="F484" s="141" t="s">
        <v>441</v>
      </c>
      <c r="G484" s="143">
        <v>5825</v>
      </c>
      <c r="H484" s="144">
        <v>41575</v>
      </c>
      <c r="I484" s="145">
        <f t="shared" si="124"/>
        <v>41636</v>
      </c>
      <c r="J484" s="146">
        <v>113.98</v>
      </c>
      <c r="K484" s="3">
        <v>5130009</v>
      </c>
      <c r="L484" s="116">
        <f t="shared" si="123"/>
        <v>5130009</v>
      </c>
      <c r="M484" s="147">
        <f t="shared" si="125"/>
        <v>5296538.5078083873</v>
      </c>
      <c r="N484" s="6">
        <f t="shared" si="126"/>
        <v>5296538.5078083873</v>
      </c>
      <c r="O484" s="18">
        <f t="shared" si="116"/>
        <v>7.6999999999999996E-4</v>
      </c>
      <c r="P484" s="14"/>
      <c r="Q484" s="217">
        <f t="shared" si="104"/>
        <v>-5825</v>
      </c>
    </row>
    <row r="485" spans="1:17" s="148" customFormat="1" x14ac:dyDescent="0.25">
      <c r="A485" s="98" t="s">
        <v>144</v>
      </c>
      <c r="B485" s="139">
        <v>900233435</v>
      </c>
      <c r="C485" s="140" t="s">
        <v>252</v>
      </c>
      <c r="D485" s="141" t="s">
        <v>359</v>
      </c>
      <c r="E485" s="142" t="s">
        <v>352</v>
      </c>
      <c r="F485" s="141" t="s">
        <v>441</v>
      </c>
      <c r="G485" s="143">
        <v>5841</v>
      </c>
      <c r="H485" s="144">
        <v>41575</v>
      </c>
      <c r="I485" s="145">
        <f t="shared" si="124"/>
        <v>41636</v>
      </c>
      <c r="J485" s="146">
        <v>113.98</v>
      </c>
      <c r="K485" s="3">
        <v>2235</v>
      </c>
      <c r="L485" s="116">
        <f t="shared" si="123"/>
        <v>2235</v>
      </c>
      <c r="M485" s="147">
        <f t="shared" si="125"/>
        <v>2307.5522021407264</v>
      </c>
      <c r="N485" s="6">
        <f t="shared" si="126"/>
        <v>2307.5522021407264</v>
      </c>
      <c r="O485" s="18">
        <f t="shared" si="116"/>
        <v>0</v>
      </c>
      <c r="P485" s="207"/>
      <c r="Q485" s="217">
        <f t="shared" si="104"/>
        <v>-5841</v>
      </c>
    </row>
    <row r="486" spans="1:17" s="148" customFormat="1" x14ac:dyDescent="0.25">
      <c r="A486" s="98" t="s">
        <v>144</v>
      </c>
      <c r="B486" s="139">
        <v>900233435</v>
      </c>
      <c r="C486" s="140" t="s">
        <v>252</v>
      </c>
      <c r="D486" s="141" t="s">
        <v>359</v>
      </c>
      <c r="E486" s="142" t="s">
        <v>352</v>
      </c>
      <c r="F486" s="141" t="s">
        <v>441</v>
      </c>
      <c r="G486" s="143">
        <v>5846</v>
      </c>
      <c r="H486" s="144">
        <v>41575</v>
      </c>
      <c r="I486" s="145">
        <f t="shared" si="124"/>
        <v>41636</v>
      </c>
      <c r="J486" s="146">
        <v>113.98</v>
      </c>
      <c r="K486" s="3">
        <v>1251792</v>
      </c>
      <c r="L486" s="116">
        <f t="shared" si="123"/>
        <v>1251792</v>
      </c>
      <c r="M486" s="147">
        <f t="shared" si="125"/>
        <v>1292427.4658712056</v>
      </c>
      <c r="N486" s="6">
        <f t="shared" si="126"/>
        <v>1292427.4658712056</v>
      </c>
      <c r="O486" s="18">
        <f t="shared" si="116"/>
        <v>1.9000000000000001E-4</v>
      </c>
      <c r="P486" s="14"/>
      <c r="Q486" s="217">
        <f t="shared" si="104"/>
        <v>-5846</v>
      </c>
    </row>
    <row r="487" spans="1:17" s="148" customFormat="1" x14ac:dyDescent="0.25">
      <c r="A487" s="98" t="s">
        <v>144</v>
      </c>
      <c r="B487" s="139">
        <v>900233435</v>
      </c>
      <c r="C487" s="140" t="s">
        <v>252</v>
      </c>
      <c r="D487" s="141" t="s">
        <v>359</v>
      </c>
      <c r="E487" s="142" t="s">
        <v>352</v>
      </c>
      <c r="F487" s="141" t="s">
        <v>441</v>
      </c>
      <c r="G487" s="143">
        <v>5955</v>
      </c>
      <c r="H487" s="144">
        <v>41584</v>
      </c>
      <c r="I487" s="145">
        <f t="shared" si="124"/>
        <v>41645</v>
      </c>
      <c r="J487" s="146">
        <v>114.54</v>
      </c>
      <c r="K487" s="3">
        <v>647459</v>
      </c>
      <c r="L487" s="116">
        <f t="shared" si="123"/>
        <v>647459</v>
      </c>
      <c r="M487" s="147">
        <f t="shared" si="125"/>
        <v>665208.44351318316</v>
      </c>
      <c r="N487" s="6">
        <f t="shared" si="126"/>
        <v>665208.44351318316</v>
      </c>
      <c r="O487" s="18">
        <f t="shared" si="116"/>
        <v>1E-4</v>
      </c>
      <c r="P487" s="14"/>
      <c r="Q487" s="217">
        <f t="shared" si="104"/>
        <v>-5955</v>
      </c>
    </row>
    <row r="488" spans="1:17" s="148" customFormat="1" x14ac:dyDescent="0.25">
      <c r="A488" s="98" t="s">
        <v>144</v>
      </c>
      <c r="B488" s="139">
        <v>900233435</v>
      </c>
      <c r="C488" s="140" t="s">
        <v>252</v>
      </c>
      <c r="D488" s="141" t="s">
        <v>359</v>
      </c>
      <c r="E488" s="142" t="s">
        <v>352</v>
      </c>
      <c r="F488" s="141" t="s">
        <v>441</v>
      </c>
      <c r="G488" s="143">
        <v>6003</v>
      </c>
      <c r="H488" s="144">
        <v>41587</v>
      </c>
      <c r="I488" s="145">
        <f t="shared" si="124"/>
        <v>41648</v>
      </c>
      <c r="J488" s="146">
        <v>114.54</v>
      </c>
      <c r="K488" s="3">
        <v>3113971</v>
      </c>
      <c r="L488" s="116">
        <f t="shared" si="123"/>
        <v>3113971</v>
      </c>
      <c r="M488" s="147">
        <f t="shared" si="125"/>
        <v>3199337.4129561726</v>
      </c>
      <c r="N488" s="6">
        <f t="shared" si="126"/>
        <v>3199337.4129561726</v>
      </c>
      <c r="O488" s="18">
        <f t="shared" si="116"/>
        <v>4.6000000000000001E-4</v>
      </c>
      <c r="P488" s="14"/>
      <c r="Q488" s="217">
        <f t="shared" si="104"/>
        <v>-6003</v>
      </c>
    </row>
    <row r="489" spans="1:17" s="148" customFormat="1" x14ac:dyDescent="0.25">
      <c r="A489" s="98" t="s">
        <v>144</v>
      </c>
      <c r="B489" s="139">
        <v>900233435</v>
      </c>
      <c r="C489" s="140" t="s">
        <v>252</v>
      </c>
      <c r="D489" s="141" t="s">
        <v>359</v>
      </c>
      <c r="E489" s="142" t="s">
        <v>352</v>
      </c>
      <c r="F489" s="141" t="s">
        <v>441</v>
      </c>
      <c r="G489" s="143">
        <v>6012</v>
      </c>
      <c r="H489" s="144">
        <v>41590</v>
      </c>
      <c r="I489" s="145">
        <f t="shared" si="124"/>
        <v>41651</v>
      </c>
      <c r="J489" s="146">
        <v>114.54</v>
      </c>
      <c r="K489" s="3">
        <v>366611</v>
      </c>
      <c r="L489" s="116">
        <f t="shared" si="123"/>
        <v>366611</v>
      </c>
      <c r="M489" s="147">
        <f t="shared" si="125"/>
        <v>376661.27536231885</v>
      </c>
      <c r="N489" s="6">
        <f t="shared" si="126"/>
        <v>376661.27536231885</v>
      </c>
      <c r="O489" s="18">
        <f t="shared" si="116"/>
        <v>5.0000000000000002E-5</v>
      </c>
      <c r="P489" s="14"/>
      <c r="Q489" s="217">
        <f t="shared" si="104"/>
        <v>-6012</v>
      </c>
    </row>
    <row r="490" spans="1:17" s="148" customFormat="1" x14ac:dyDescent="0.25">
      <c r="A490" s="98" t="s">
        <v>144</v>
      </c>
      <c r="B490" s="139">
        <v>900233435</v>
      </c>
      <c r="C490" s="140" t="s">
        <v>252</v>
      </c>
      <c r="D490" s="141" t="s">
        <v>359</v>
      </c>
      <c r="E490" s="142" t="s">
        <v>352</v>
      </c>
      <c r="F490" s="141" t="s">
        <v>441</v>
      </c>
      <c r="G490" s="143">
        <v>6008</v>
      </c>
      <c r="H490" s="144">
        <v>41591</v>
      </c>
      <c r="I490" s="145">
        <f t="shared" si="124"/>
        <v>41652</v>
      </c>
      <c r="J490" s="146">
        <v>114.54</v>
      </c>
      <c r="K490" s="3">
        <v>18045749</v>
      </c>
      <c r="L490" s="116">
        <f t="shared" si="123"/>
        <v>18045749</v>
      </c>
      <c r="M490" s="147">
        <f t="shared" si="125"/>
        <v>18540455.232407894</v>
      </c>
      <c r="N490" s="6">
        <f t="shared" si="126"/>
        <v>18540455.232407894</v>
      </c>
      <c r="O490" s="18">
        <f t="shared" si="116"/>
        <v>2.6900000000000001E-3</v>
      </c>
      <c r="P490" s="14"/>
      <c r="Q490" s="217">
        <f t="shared" si="104"/>
        <v>-6008</v>
      </c>
    </row>
    <row r="491" spans="1:17" s="148" customFormat="1" x14ac:dyDescent="0.25">
      <c r="A491" s="98" t="s">
        <v>144</v>
      </c>
      <c r="B491" s="139">
        <v>900233435</v>
      </c>
      <c r="C491" s="140" t="s">
        <v>252</v>
      </c>
      <c r="D491" s="141" t="s">
        <v>359</v>
      </c>
      <c r="E491" s="142" t="s">
        <v>352</v>
      </c>
      <c r="F491" s="141" t="s">
        <v>441</v>
      </c>
      <c r="G491" s="143">
        <v>6020</v>
      </c>
      <c r="H491" s="144">
        <v>41591</v>
      </c>
      <c r="I491" s="145">
        <f t="shared" si="124"/>
        <v>41652</v>
      </c>
      <c r="J491" s="146">
        <v>114.54</v>
      </c>
      <c r="K491" s="3">
        <v>1353463</v>
      </c>
      <c r="L491" s="116">
        <f t="shared" si="123"/>
        <v>1353463</v>
      </c>
      <c r="M491" s="147">
        <f t="shared" si="125"/>
        <v>1390566.8398812641</v>
      </c>
      <c r="N491" s="6">
        <f t="shared" si="126"/>
        <v>1390566.8398812641</v>
      </c>
      <c r="O491" s="18">
        <f t="shared" si="116"/>
        <v>2.0000000000000001E-4</v>
      </c>
      <c r="P491" s="14"/>
      <c r="Q491" s="217">
        <f t="shared" si="104"/>
        <v>-6020</v>
      </c>
    </row>
    <row r="492" spans="1:17" s="148" customFormat="1" x14ac:dyDescent="0.25">
      <c r="A492" s="98" t="s">
        <v>144</v>
      </c>
      <c r="B492" s="139">
        <v>900233435</v>
      </c>
      <c r="C492" s="140" t="s">
        <v>252</v>
      </c>
      <c r="D492" s="141" t="s">
        <v>359</v>
      </c>
      <c r="E492" s="142" t="s">
        <v>352</v>
      </c>
      <c r="F492" s="141" t="s">
        <v>441</v>
      </c>
      <c r="G492" s="143">
        <v>6030</v>
      </c>
      <c r="H492" s="144">
        <v>41591</v>
      </c>
      <c r="I492" s="145">
        <f t="shared" si="124"/>
        <v>41652</v>
      </c>
      <c r="J492" s="146">
        <v>114.54</v>
      </c>
      <c r="K492" s="3">
        <v>324871</v>
      </c>
      <c r="L492" s="116">
        <f t="shared" si="123"/>
        <v>324871</v>
      </c>
      <c r="M492" s="147">
        <f t="shared" si="125"/>
        <v>333777.01484197658</v>
      </c>
      <c r="N492" s="6">
        <f t="shared" si="126"/>
        <v>333777.01484197658</v>
      </c>
      <c r="O492" s="18">
        <f t="shared" si="116"/>
        <v>5.0000000000000002E-5</v>
      </c>
      <c r="P492" s="14"/>
      <c r="Q492" s="217">
        <f t="shared" si="104"/>
        <v>-6030</v>
      </c>
    </row>
    <row r="493" spans="1:17" s="148" customFormat="1" x14ac:dyDescent="0.25">
      <c r="A493" s="98" t="s">
        <v>144</v>
      </c>
      <c r="B493" s="139">
        <v>900233435</v>
      </c>
      <c r="C493" s="140" t="s">
        <v>252</v>
      </c>
      <c r="D493" s="141" t="s">
        <v>359</v>
      </c>
      <c r="E493" s="142" t="s">
        <v>352</v>
      </c>
      <c r="F493" s="141" t="s">
        <v>441</v>
      </c>
      <c r="G493" s="143">
        <v>6055</v>
      </c>
      <c r="H493" s="144">
        <v>41593</v>
      </c>
      <c r="I493" s="145">
        <f t="shared" si="124"/>
        <v>41654</v>
      </c>
      <c r="J493" s="146">
        <v>114.54</v>
      </c>
      <c r="K493" s="3">
        <v>999826</v>
      </c>
      <c r="L493" s="116">
        <f t="shared" si="123"/>
        <v>999826</v>
      </c>
      <c r="M493" s="147">
        <f t="shared" si="125"/>
        <v>1027235.2338047844</v>
      </c>
      <c r="N493" s="6">
        <f t="shared" si="126"/>
        <v>1027235.2338047844</v>
      </c>
      <c r="O493" s="18">
        <f t="shared" si="116"/>
        <v>1.4999999999999999E-4</v>
      </c>
      <c r="P493" s="14"/>
      <c r="Q493" s="217">
        <f t="shared" si="104"/>
        <v>-6055</v>
      </c>
    </row>
    <row r="494" spans="1:17" s="148" customFormat="1" x14ac:dyDescent="0.25">
      <c r="A494" s="98" t="s">
        <v>144</v>
      </c>
      <c r="B494" s="139">
        <v>900233435</v>
      </c>
      <c r="C494" s="140" t="s">
        <v>252</v>
      </c>
      <c r="D494" s="141" t="s">
        <v>359</v>
      </c>
      <c r="E494" s="142" t="s">
        <v>352</v>
      </c>
      <c r="F494" s="141" t="s">
        <v>441</v>
      </c>
      <c r="G494" s="143">
        <v>6056</v>
      </c>
      <c r="H494" s="144">
        <v>41593</v>
      </c>
      <c r="I494" s="145">
        <f t="shared" si="124"/>
        <v>41654</v>
      </c>
      <c r="J494" s="146">
        <v>114.54</v>
      </c>
      <c r="K494" s="3">
        <v>394835</v>
      </c>
      <c r="L494" s="116">
        <f t="shared" si="123"/>
        <v>394835</v>
      </c>
      <c r="M494" s="147">
        <f t="shared" si="125"/>
        <v>405659.00820674002</v>
      </c>
      <c r="N494" s="6">
        <f t="shared" si="126"/>
        <v>405659.00820674002</v>
      </c>
      <c r="O494" s="18">
        <f t="shared" si="116"/>
        <v>6.0000000000000002E-5</v>
      </c>
      <c r="P494" s="14"/>
      <c r="Q494" s="217">
        <f t="shared" si="104"/>
        <v>-6056</v>
      </c>
    </row>
    <row r="495" spans="1:17" s="148" customFormat="1" x14ac:dyDescent="0.25">
      <c r="A495" s="98" t="s">
        <v>144</v>
      </c>
      <c r="B495" s="139">
        <v>900233435</v>
      </c>
      <c r="C495" s="140" t="s">
        <v>252</v>
      </c>
      <c r="D495" s="141" t="s">
        <v>359</v>
      </c>
      <c r="E495" s="142" t="s">
        <v>352</v>
      </c>
      <c r="F495" s="141" t="s">
        <v>441</v>
      </c>
      <c r="G495" s="143">
        <v>6050</v>
      </c>
      <c r="H495" s="144">
        <v>41594</v>
      </c>
      <c r="I495" s="145">
        <f t="shared" si="124"/>
        <v>41655</v>
      </c>
      <c r="J495" s="146">
        <v>114.54</v>
      </c>
      <c r="K495" s="3">
        <v>4779097</v>
      </c>
      <c r="L495" s="116">
        <f t="shared" si="123"/>
        <v>4779097</v>
      </c>
      <c r="M495" s="147">
        <f t="shared" si="125"/>
        <v>4910111.1835166756</v>
      </c>
      <c r="N495" s="6">
        <f t="shared" si="126"/>
        <v>4910111.1835166756</v>
      </c>
      <c r="O495" s="18">
        <f t="shared" si="116"/>
        <v>7.1000000000000002E-4</v>
      </c>
      <c r="P495" s="14"/>
      <c r="Q495" s="217">
        <f t="shared" si="104"/>
        <v>-6050</v>
      </c>
    </row>
    <row r="496" spans="1:17" s="148" customFormat="1" x14ac:dyDescent="0.25">
      <c r="A496" s="98" t="s">
        <v>144</v>
      </c>
      <c r="B496" s="139">
        <v>900233435</v>
      </c>
      <c r="C496" s="140" t="s">
        <v>252</v>
      </c>
      <c r="D496" s="141" t="s">
        <v>359</v>
      </c>
      <c r="E496" s="142" t="s">
        <v>352</v>
      </c>
      <c r="F496" s="141" t="s">
        <v>441</v>
      </c>
      <c r="G496" s="143">
        <v>1017</v>
      </c>
      <c r="H496" s="144">
        <v>41597</v>
      </c>
      <c r="I496" s="145">
        <f t="shared" si="124"/>
        <v>41658</v>
      </c>
      <c r="J496" s="146">
        <v>114.54</v>
      </c>
      <c r="K496" s="3">
        <v>6974561</v>
      </c>
      <c r="L496" s="116">
        <f t="shared" si="123"/>
        <v>6974561</v>
      </c>
      <c r="M496" s="147">
        <f t="shared" si="125"/>
        <v>7165761.642046446</v>
      </c>
      <c r="N496" s="6">
        <f t="shared" si="126"/>
        <v>7165761.642046446</v>
      </c>
      <c r="O496" s="18">
        <f t="shared" si="116"/>
        <v>1.0399999999999999E-3</v>
      </c>
      <c r="P496" s="14"/>
      <c r="Q496" s="217">
        <f t="shared" si="104"/>
        <v>-1017</v>
      </c>
    </row>
    <row r="497" spans="1:17" s="148" customFormat="1" x14ac:dyDescent="0.25">
      <c r="A497" s="98" t="s">
        <v>144</v>
      </c>
      <c r="B497" s="139">
        <v>900233435</v>
      </c>
      <c r="C497" s="140" t="s">
        <v>252</v>
      </c>
      <c r="D497" s="141" t="s">
        <v>359</v>
      </c>
      <c r="E497" s="142" t="s">
        <v>352</v>
      </c>
      <c r="F497" s="141" t="s">
        <v>441</v>
      </c>
      <c r="G497" s="143">
        <v>6077</v>
      </c>
      <c r="H497" s="144">
        <v>41597</v>
      </c>
      <c r="I497" s="145">
        <f t="shared" si="124"/>
        <v>41658</v>
      </c>
      <c r="J497" s="146">
        <v>114.54</v>
      </c>
      <c r="K497" s="3">
        <v>4582277</v>
      </c>
      <c r="L497" s="116">
        <f t="shared" si="123"/>
        <v>4582277</v>
      </c>
      <c r="M497" s="147">
        <f t="shared" si="125"/>
        <v>4707895.5592806004</v>
      </c>
      <c r="N497" s="6">
        <f t="shared" si="126"/>
        <v>4707895.5592806004</v>
      </c>
      <c r="O497" s="18">
        <f t="shared" si="116"/>
        <v>6.8000000000000005E-4</v>
      </c>
      <c r="P497" s="14"/>
      <c r="Q497" s="217">
        <f t="shared" si="104"/>
        <v>-6077</v>
      </c>
    </row>
    <row r="498" spans="1:17" s="148" customFormat="1" x14ac:dyDescent="0.25">
      <c r="A498" s="98" t="s">
        <v>144</v>
      </c>
      <c r="B498" s="139">
        <v>900233435</v>
      </c>
      <c r="C498" s="140" t="s">
        <v>252</v>
      </c>
      <c r="D498" s="141" t="s">
        <v>359</v>
      </c>
      <c r="E498" s="142" t="s">
        <v>352</v>
      </c>
      <c r="F498" s="141" t="s">
        <v>441</v>
      </c>
      <c r="G498" s="143">
        <v>6098</v>
      </c>
      <c r="H498" s="144">
        <v>41600</v>
      </c>
      <c r="I498" s="145">
        <f t="shared" si="124"/>
        <v>41661</v>
      </c>
      <c r="J498" s="146">
        <v>114.54</v>
      </c>
      <c r="K498" s="3">
        <v>14650589</v>
      </c>
      <c r="L498" s="116">
        <f t="shared" si="123"/>
        <v>14650589</v>
      </c>
      <c r="M498" s="147">
        <f t="shared" si="125"/>
        <v>15052220.303125545</v>
      </c>
      <c r="N498" s="6">
        <f t="shared" si="126"/>
        <v>15052220.303125545</v>
      </c>
      <c r="O498" s="18">
        <f t="shared" si="116"/>
        <v>2.1900000000000001E-3</v>
      </c>
      <c r="P498" s="14"/>
      <c r="Q498" s="217">
        <f t="shared" si="104"/>
        <v>-6098</v>
      </c>
    </row>
    <row r="499" spans="1:17" s="148" customFormat="1" x14ac:dyDescent="0.25">
      <c r="A499" s="98" t="s">
        <v>144</v>
      </c>
      <c r="B499" s="139">
        <v>900233435</v>
      </c>
      <c r="C499" s="140" t="s">
        <v>252</v>
      </c>
      <c r="D499" s="141" t="s">
        <v>359</v>
      </c>
      <c r="E499" s="142" t="s">
        <v>352</v>
      </c>
      <c r="F499" s="141" t="s">
        <v>441</v>
      </c>
      <c r="G499" s="143">
        <v>6168</v>
      </c>
      <c r="H499" s="144">
        <v>41605</v>
      </c>
      <c r="I499" s="145">
        <f t="shared" si="124"/>
        <v>41666</v>
      </c>
      <c r="J499" s="146">
        <v>114.54</v>
      </c>
      <c r="K499" s="3">
        <v>1823796</v>
      </c>
      <c r="L499" s="116">
        <f t="shared" si="123"/>
        <v>1823796</v>
      </c>
      <c r="M499" s="147">
        <f t="shared" si="125"/>
        <v>1873793.5505500261</v>
      </c>
      <c r="N499" s="6">
        <f t="shared" si="126"/>
        <v>1873793.5505500261</v>
      </c>
      <c r="O499" s="18">
        <f t="shared" si="116"/>
        <v>2.7E-4</v>
      </c>
      <c r="P499" s="14"/>
      <c r="Q499" s="217">
        <f t="shared" si="104"/>
        <v>-6168</v>
      </c>
    </row>
    <row r="500" spans="1:17" s="148" customFormat="1" x14ac:dyDescent="0.25">
      <c r="A500" s="98" t="s">
        <v>144</v>
      </c>
      <c r="B500" s="139">
        <v>900233435</v>
      </c>
      <c r="C500" s="140" t="s">
        <v>252</v>
      </c>
      <c r="D500" s="141" t="s">
        <v>359</v>
      </c>
      <c r="E500" s="142" t="s">
        <v>352</v>
      </c>
      <c r="F500" s="141" t="s">
        <v>441</v>
      </c>
      <c r="G500" s="143">
        <v>6240</v>
      </c>
      <c r="H500" s="144">
        <v>41611</v>
      </c>
      <c r="I500" s="145">
        <f t="shared" si="124"/>
        <v>41672</v>
      </c>
      <c r="J500" s="146">
        <v>115.26</v>
      </c>
      <c r="K500" s="3">
        <v>27839241</v>
      </c>
      <c r="L500" s="116">
        <f t="shared" si="123"/>
        <v>27839241</v>
      </c>
      <c r="M500" s="147">
        <f t="shared" si="125"/>
        <v>28423753.955231652</v>
      </c>
      <c r="N500" s="6">
        <f t="shared" si="126"/>
        <v>28423753.955231652</v>
      </c>
      <c r="O500" s="18">
        <f t="shared" si="116"/>
        <v>4.13E-3</v>
      </c>
      <c r="P500" s="14"/>
      <c r="Q500" s="217">
        <f t="shared" si="104"/>
        <v>-6240</v>
      </c>
    </row>
    <row r="501" spans="1:17" s="148" customFormat="1" x14ac:dyDescent="0.25">
      <c r="A501" s="98" t="s">
        <v>144</v>
      </c>
      <c r="B501" s="139">
        <v>900233435</v>
      </c>
      <c r="C501" s="140" t="s">
        <v>252</v>
      </c>
      <c r="D501" s="141" t="s">
        <v>359</v>
      </c>
      <c r="E501" s="142" t="s">
        <v>352</v>
      </c>
      <c r="F501" s="141" t="s">
        <v>441</v>
      </c>
      <c r="G501" s="143">
        <v>6318</v>
      </c>
      <c r="H501" s="144">
        <v>41613</v>
      </c>
      <c r="I501" s="145">
        <f t="shared" si="124"/>
        <v>41674</v>
      </c>
      <c r="J501" s="146">
        <v>115.26</v>
      </c>
      <c r="K501" s="3">
        <v>86466</v>
      </c>
      <c r="L501" s="116">
        <f t="shared" si="123"/>
        <v>86466</v>
      </c>
      <c r="M501" s="147">
        <f t="shared" si="125"/>
        <v>88281.440916189487</v>
      </c>
      <c r="N501" s="6">
        <f t="shared" si="126"/>
        <v>88281.440916189487</v>
      </c>
      <c r="O501" s="18">
        <f t="shared" si="116"/>
        <v>1.0000000000000001E-5</v>
      </c>
      <c r="P501" s="14"/>
      <c r="Q501" s="217">
        <f t="shared" si="104"/>
        <v>-6318</v>
      </c>
    </row>
    <row r="502" spans="1:17" s="148" customFormat="1" x14ac:dyDescent="0.25">
      <c r="A502" s="98" t="s">
        <v>144</v>
      </c>
      <c r="B502" s="139">
        <v>900233435</v>
      </c>
      <c r="C502" s="140" t="s">
        <v>252</v>
      </c>
      <c r="D502" s="141" t="s">
        <v>359</v>
      </c>
      <c r="E502" s="142" t="s">
        <v>352</v>
      </c>
      <c r="F502" s="141" t="s">
        <v>441</v>
      </c>
      <c r="G502" s="143">
        <v>6319</v>
      </c>
      <c r="H502" s="144">
        <v>41613</v>
      </c>
      <c r="I502" s="145">
        <f t="shared" si="124"/>
        <v>41674</v>
      </c>
      <c r="J502" s="146">
        <v>115.26</v>
      </c>
      <c r="K502" s="3">
        <v>48994</v>
      </c>
      <c r="L502" s="116">
        <f t="shared" si="123"/>
        <v>48994</v>
      </c>
      <c r="M502" s="147">
        <f t="shared" si="125"/>
        <v>50022.678466076693</v>
      </c>
      <c r="N502" s="6">
        <f t="shared" si="126"/>
        <v>50022.678466076693</v>
      </c>
      <c r="O502" s="18">
        <f t="shared" si="116"/>
        <v>1.0000000000000001E-5</v>
      </c>
      <c r="P502" s="14"/>
      <c r="Q502" s="217">
        <f t="shared" si="104"/>
        <v>-6319</v>
      </c>
    </row>
    <row r="503" spans="1:17" s="148" customFormat="1" x14ac:dyDescent="0.25">
      <c r="A503" s="98" t="s">
        <v>144</v>
      </c>
      <c r="B503" s="139">
        <v>900233435</v>
      </c>
      <c r="C503" s="140" t="s">
        <v>252</v>
      </c>
      <c r="D503" s="141" t="s">
        <v>359</v>
      </c>
      <c r="E503" s="142" t="s">
        <v>352</v>
      </c>
      <c r="F503" s="141" t="s">
        <v>441</v>
      </c>
      <c r="G503" s="143">
        <v>6335</v>
      </c>
      <c r="H503" s="144">
        <v>41615</v>
      </c>
      <c r="I503" s="145">
        <f t="shared" si="124"/>
        <v>41676</v>
      </c>
      <c r="J503" s="146">
        <v>115.26</v>
      </c>
      <c r="K503" s="3">
        <v>3998798</v>
      </c>
      <c r="L503" s="116">
        <f t="shared" si="123"/>
        <v>3998798</v>
      </c>
      <c r="M503" s="147">
        <f t="shared" si="125"/>
        <v>4082756.7988894675</v>
      </c>
      <c r="N503" s="6">
        <f t="shared" si="126"/>
        <v>4082756.7988894675</v>
      </c>
      <c r="O503" s="18">
        <f t="shared" si="116"/>
        <v>5.9000000000000003E-4</v>
      </c>
      <c r="P503" s="14"/>
      <c r="Q503" s="217">
        <f t="shared" si="104"/>
        <v>-6335</v>
      </c>
    </row>
    <row r="504" spans="1:17" s="148" customFormat="1" x14ac:dyDescent="0.25">
      <c r="A504" s="98" t="s">
        <v>144</v>
      </c>
      <c r="B504" s="139">
        <v>900233435</v>
      </c>
      <c r="C504" s="140" t="s">
        <v>252</v>
      </c>
      <c r="D504" s="141" t="s">
        <v>359</v>
      </c>
      <c r="E504" s="142" t="s">
        <v>352</v>
      </c>
      <c r="F504" s="141" t="s">
        <v>441</v>
      </c>
      <c r="G504" s="143">
        <v>6338</v>
      </c>
      <c r="H504" s="144">
        <v>41618</v>
      </c>
      <c r="I504" s="145">
        <f t="shared" si="124"/>
        <v>41679</v>
      </c>
      <c r="J504" s="146">
        <v>115.26</v>
      </c>
      <c r="K504" s="3">
        <v>4409486</v>
      </c>
      <c r="L504" s="116">
        <f t="shared" si="123"/>
        <v>4409486</v>
      </c>
      <c r="M504" s="147">
        <f t="shared" si="125"/>
        <v>4502067.6078431373</v>
      </c>
      <c r="N504" s="6">
        <f t="shared" si="126"/>
        <v>4502067.6078431373</v>
      </c>
      <c r="O504" s="18">
        <f t="shared" si="116"/>
        <v>6.4999999999999997E-4</v>
      </c>
      <c r="P504" s="14"/>
      <c r="Q504" s="217">
        <f t="shared" si="104"/>
        <v>-6338</v>
      </c>
    </row>
    <row r="505" spans="1:17" s="148" customFormat="1" x14ac:dyDescent="0.25">
      <c r="A505" s="98" t="s">
        <v>144</v>
      </c>
      <c r="B505" s="139">
        <v>900233435</v>
      </c>
      <c r="C505" s="140" t="s">
        <v>252</v>
      </c>
      <c r="D505" s="141" t="s">
        <v>359</v>
      </c>
      <c r="E505" s="142" t="s">
        <v>352</v>
      </c>
      <c r="F505" s="141" t="s">
        <v>441</v>
      </c>
      <c r="G505" s="143">
        <v>6382</v>
      </c>
      <c r="H505" s="144">
        <v>41619</v>
      </c>
      <c r="I505" s="145">
        <f t="shared" si="124"/>
        <v>41680</v>
      </c>
      <c r="J505" s="146">
        <v>115.26</v>
      </c>
      <c r="K505" s="3">
        <v>2138518</v>
      </c>
      <c r="L505" s="116">
        <f t="shared" si="123"/>
        <v>2138518</v>
      </c>
      <c r="M505" s="147">
        <f t="shared" si="125"/>
        <v>2183418.3432240151</v>
      </c>
      <c r="N505" s="6">
        <f t="shared" si="126"/>
        <v>2183418.3432240151</v>
      </c>
      <c r="O505" s="18">
        <f t="shared" si="116"/>
        <v>3.2000000000000003E-4</v>
      </c>
      <c r="P505" s="14"/>
      <c r="Q505" s="217">
        <f t="shared" si="104"/>
        <v>-6382</v>
      </c>
    </row>
    <row r="506" spans="1:17" s="148" customFormat="1" x14ac:dyDescent="0.25">
      <c r="A506" s="98" t="s">
        <v>144</v>
      </c>
      <c r="B506" s="139">
        <v>900233435</v>
      </c>
      <c r="C506" s="140" t="s">
        <v>252</v>
      </c>
      <c r="D506" s="141" t="s">
        <v>359</v>
      </c>
      <c r="E506" s="142" t="s">
        <v>352</v>
      </c>
      <c r="F506" s="141" t="s">
        <v>441</v>
      </c>
      <c r="G506" s="143">
        <v>6386</v>
      </c>
      <c r="H506" s="144">
        <v>41619</v>
      </c>
      <c r="I506" s="145">
        <f t="shared" si="124"/>
        <v>41680</v>
      </c>
      <c r="J506" s="146">
        <v>115.26</v>
      </c>
      <c r="K506" s="3">
        <v>532038</v>
      </c>
      <c r="L506" s="116">
        <f t="shared" si="123"/>
        <v>532038</v>
      </c>
      <c r="M506" s="147">
        <f t="shared" si="125"/>
        <v>543208.67464862054</v>
      </c>
      <c r="N506" s="6">
        <f t="shared" si="126"/>
        <v>543208.67464862054</v>
      </c>
      <c r="O506" s="18">
        <f t="shared" si="116"/>
        <v>8.0000000000000007E-5</v>
      </c>
      <c r="P506" s="14"/>
      <c r="Q506" s="217">
        <f t="shared" si="104"/>
        <v>-6386</v>
      </c>
    </row>
    <row r="507" spans="1:17" s="148" customFormat="1" x14ac:dyDescent="0.25">
      <c r="A507" s="98" t="s">
        <v>144</v>
      </c>
      <c r="B507" s="139">
        <v>900233435</v>
      </c>
      <c r="C507" s="140" t="s">
        <v>252</v>
      </c>
      <c r="D507" s="141" t="s">
        <v>359</v>
      </c>
      <c r="E507" s="142" t="s">
        <v>352</v>
      </c>
      <c r="F507" s="141" t="s">
        <v>441</v>
      </c>
      <c r="G507" s="143">
        <v>6416</v>
      </c>
      <c r="H507" s="144">
        <v>41620</v>
      </c>
      <c r="I507" s="145">
        <f t="shared" si="124"/>
        <v>41681</v>
      </c>
      <c r="J507" s="146">
        <v>115.26</v>
      </c>
      <c r="K507" s="3">
        <v>470166</v>
      </c>
      <c r="L507" s="116">
        <f t="shared" si="123"/>
        <v>470166</v>
      </c>
      <c r="M507" s="147">
        <f t="shared" si="125"/>
        <v>480037.60957834462</v>
      </c>
      <c r="N507" s="6">
        <f t="shared" si="126"/>
        <v>480037.60957834462</v>
      </c>
      <c r="O507" s="18">
        <f t="shared" si="116"/>
        <v>6.9999999999999994E-5</v>
      </c>
      <c r="P507" s="14"/>
      <c r="Q507" s="217">
        <f t="shared" si="104"/>
        <v>-6416</v>
      </c>
    </row>
    <row r="508" spans="1:17" s="148" customFormat="1" x14ac:dyDescent="0.25">
      <c r="A508" s="98" t="s">
        <v>144</v>
      </c>
      <c r="B508" s="139">
        <v>900233435</v>
      </c>
      <c r="C508" s="140" t="s">
        <v>252</v>
      </c>
      <c r="D508" s="141" t="s">
        <v>359</v>
      </c>
      <c r="E508" s="142" t="s">
        <v>352</v>
      </c>
      <c r="F508" s="141" t="s">
        <v>441</v>
      </c>
      <c r="G508" s="143">
        <v>6485</v>
      </c>
      <c r="H508" s="144">
        <v>41621</v>
      </c>
      <c r="I508" s="145">
        <f t="shared" si="124"/>
        <v>41682</v>
      </c>
      <c r="J508" s="146">
        <v>115.26</v>
      </c>
      <c r="K508" s="3">
        <v>455043</v>
      </c>
      <c r="L508" s="116">
        <f t="shared" si="123"/>
        <v>455043</v>
      </c>
      <c r="M508" s="147">
        <f t="shared" si="125"/>
        <v>464597.08693388861</v>
      </c>
      <c r="N508" s="6">
        <f t="shared" si="126"/>
        <v>464597.08693388861</v>
      </c>
      <c r="O508" s="18">
        <f t="shared" si="116"/>
        <v>6.9999999999999994E-5</v>
      </c>
      <c r="P508" s="14"/>
      <c r="Q508" s="217">
        <f t="shared" si="104"/>
        <v>-6485</v>
      </c>
    </row>
    <row r="509" spans="1:17" s="148" customFormat="1" x14ac:dyDescent="0.25">
      <c r="A509" s="98" t="s">
        <v>144</v>
      </c>
      <c r="B509" s="139">
        <v>900233435</v>
      </c>
      <c r="C509" s="140" t="s">
        <v>252</v>
      </c>
      <c r="D509" s="141" t="s">
        <v>359</v>
      </c>
      <c r="E509" s="142" t="s">
        <v>352</v>
      </c>
      <c r="F509" s="141" t="s">
        <v>441</v>
      </c>
      <c r="G509" s="143">
        <v>6484</v>
      </c>
      <c r="H509" s="144">
        <v>41622</v>
      </c>
      <c r="I509" s="145">
        <f t="shared" si="124"/>
        <v>41683</v>
      </c>
      <c r="J509" s="146">
        <v>115.26</v>
      </c>
      <c r="K509" s="3">
        <v>574367</v>
      </c>
      <c r="L509" s="116">
        <f t="shared" si="123"/>
        <v>574367</v>
      </c>
      <c r="M509" s="147">
        <f t="shared" si="125"/>
        <v>586426.4147145584</v>
      </c>
      <c r="N509" s="6">
        <f t="shared" si="126"/>
        <v>586426.4147145584</v>
      </c>
      <c r="O509" s="18">
        <f t="shared" si="116"/>
        <v>9.0000000000000006E-5</v>
      </c>
      <c r="P509" s="14"/>
      <c r="Q509" s="217">
        <f t="shared" si="104"/>
        <v>-6484</v>
      </c>
    </row>
    <row r="510" spans="1:17" s="148" customFormat="1" x14ac:dyDescent="0.25">
      <c r="A510" s="98" t="s">
        <v>144</v>
      </c>
      <c r="B510" s="139">
        <v>900233435</v>
      </c>
      <c r="C510" s="140" t="s">
        <v>252</v>
      </c>
      <c r="D510" s="141" t="s">
        <v>359</v>
      </c>
      <c r="E510" s="142" t="s">
        <v>352</v>
      </c>
      <c r="F510" s="141" t="s">
        <v>441</v>
      </c>
      <c r="G510" s="143">
        <v>6469</v>
      </c>
      <c r="H510" s="144">
        <v>41625</v>
      </c>
      <c r="I510" s="145">
        <f t="shared" si="124"/>
        <v>41686</v>
      </c>
      <c r="J510" s="146">
        <v>115.26</v>
      </c>
      <c r="K510" s="3">
        <v>2120462</v>
      </c>
      <c r="L510" s="116">
        <f t="shared" si="123"/>
        <v>2120462</v>
      </c>
      <c r="M510" s="147">
        <f t="shared" si="125"/>
        <v>2164983.2392850947</v>
      </c>
      <c r="N510" s="6">
        <f t="shared" si="126"/>
        <v>2164983.2392850947</v>
      </c>
      <c r="O510" s="18">
        <f t="shared" si="116"/>
        <v>3.1E-4</v>
      </c>
      <c r="P510" s="14"/>
      <c r="Q510" s="217">
        <f t="shared" si="104"/>
        <v>-6469</v>
      </c>
    </row>
    <row r="511" spans="1:17" s="148" customFormat="1" x14ac:dyDescent="0.25">
      <c r="A511" s="98" t="s">
        <v>144</v>
      </c>
      <c r="B511" s="139">
        <v>900233435</v>
      </c>
      <c r="C511" s="140" t="s">
        <v>252</v>
      </c>
      <c r="D511" s="141" t="s">
        <v>359</v>
      </c>
      <c r="E511" s="142" t="s">
        <v>352</v>
      </c>
      <c r="F511" s="141" t="s">
        <v>441</v>
      </c>
      <c r="G511" s="143">
        <v>6473</v>
      </c>
      <c r="H511" s="144">
        <v>41626</v>
      </c>
      <c r="I511" s="145">
        <f t="shared" si="124"/>
        <v>41687</v>
      </c>
      <c r="J511" s="146">
        <v>115.26</v>
      </c>
      <c r="K511" s="3">
        <v>3870799</v>
      </c>
      <c r="L511" s="116">
        <f t="shared" si="123"/>
        <v>3870799</v>
      </c>
      <c r="M511" s="147">
        <f t="shared" si="125"/>
        <v>3952070.3307305225</v>
      </c>
      <c r="N511" s="6">
        <f t="shared" si="126"/>
        <v>3952070.3307305225</v>
      </c>
      <c r="O511" s="18">
        <f t="shared" si="116"/>
        <v>5.6999999999999998E-4</v>
      </c>
      <c r="P511" s="14"/>
      <c r="Q511" s="217">
        <f t="shared" si="104"/>
        <v>-6473</v>
      </c>
    </row>
    <row r="512" spans="1:17" s="148" customFormat="1" x14ac:dyDescent="0.25">
      <c r="A512" s="98" t="s">
        <v>144</v>
      </c>
      <c r="B512" s="139">
        <v>900233435</v>
      </c>
      <c r="C512" s="140" t="s">
        <v>252</v>
      </c>
      <c r="D512" s="141" t="s">
        <v>359</v>
      </c>
      <c r="E512" s="142" t="s">
        <v>352</v>
      </c>
      <c r="F512" s="141" t="s">
        <v>441</v>
      </c>
      <c r="G512" s="143">
        <v>6542</v>
      </c>
      <c r="H512" s="144">
        <v>41628</v>
      </c>
      <c r="I512" s="145">
        <f t="shared" si="124"/>
        <v>41689</v>
      </c>
      <c r="J512" s="146">
        <v>115.26</v>
      </c>
      <c r="K512" s="3">
        <v>2506477</v>
      </c>
      <c r="L512" s="116">
        <f t="shared" si="123"/>
        <v>2506477</v>
      </c>
      <c r="M512" s="147">
        <f t="shared" si="125"/>
        <v>2559103.0137081379</v>
      </c>
      <c r="N512" s="6">
        <f t="shared" si="126"/>
        <v>2559103.0137081379</v>
      </c>
      <c r="O512" s="18">
        <f t="shared" si="116"/>
        <v>3.6999999999999999E-4</v>
      </c>
      <c r="P512" s="14"/>
      <c r="Q512" s="217">
        <f t="shared" si="104"/>
        <v>-6542</v>
      </c>
    </row>
    <row r="513" spans="1:17" s="148" customFormat="1" x14ac:dyDescent="0.25">
      <c r="A513" s="98" t="s">
        <v>144</v>
      </c>
      <c r="B513" s="139">
        <v>900233435</v>
      </c>
      <c r="C513" s="140" t="s">
        <v>252</v>
      </c>
      <c r="D513" s="141" t="s">
        <v>359</v>
      </c>
      <c r="E513" s="142" t="s">
        <v>352</v>
      </c>
      <c r="F513" s="141" t="s">
        <v>441</v>
      </c>
      <c r="G513" s="143">
        <v>6565</v>
      </c>
      <c r="H513" s="144">
        <v>41628</v>
      </c>
      <c r="I513" s="145">
        <f t="shared" si="124"/>
        <v>41689</v>
      </c>
      <c r="J513" s="146">
        <v>115.26</v>
      </c>
      <c r="K513" s="3">
        <v>10439716</v>
      </c>
      <c r="L513" s="116">
        <f t="shared" si="123"/>
        <v>10439716</v>
      </c>
      <c r="M513" s="147">
        <f t="shared" si="125"/>
        <v>10658908.371334376</v>
      </c>
      <c r="N513" s="6">
        <f t="shared" si="126"/>
        <v>10658908.371334376</v>
      </c>
      <c r="O513" s="18">
        <f t="shared" si="116"/>
        <v>1.5499999999999999E-3</v>
      </c>
      <c r="P513" s="14"/>
      <c r="Q513" s="217">
        <f t="shared" si="104"/>
        <v>-6565</v>
      </c>
    </row>
    <row r="514" spans="1:17" s="148" customFormat="1" x14ac:dyDescent="0.25">
      <c r="A514" s="98" t="s">
        <v>144</v>
      </c>
      <c r="B514" s="139">
        <v>900233435</v>
      </c>
      <c r="C514" s="140" t="s">
        <v>252</v>
      </c>
      <c r="D514" s="141" t="s">
        <v>359</v>
      </c>
      <c r="E514" s="142" t="s">
        <v>352</v>
      </c>
      <c r="F514" s="141" t="s">
        <v>441</v>
      </c>
      <c r="G514" s="143">
        <v>6576</v>
      </c>
      <c r="H514" s="144">
        <v>41628</v>
      </c>
      <c r="I514" s="145">
        <f t="shared" si="124"/>
        <v>41689</v>
      </c>
      <c r="J514" s="146">
        <v>115.26</v>
      </c>
      <c r="K514" s="3">
        <v>729750</v>
      </c>
      <c r="L514" s="116">
        <f t="shared" si="123"/>
        <v>729750</v>
      </c>
      <c r="M514" s="147">
        <f t="shared" si="125"/>
        <v>745071.83758459135</v>
      </c>
      <c r="N514" s="6">
        <f t="shared" si="126"/>
        <v>745071.83758459135</v>
      </c>
      <c r="O514" s="18">
        <f t="shared" si="116"/>
        <v>1.1E-4</v>
      </c>
      <c r="P514" s="14"/>
      <c r="Q514" s="217">
        <f t="shared" si="104"/>
        <v>-6576</v>
      </c>
    </row>
    <row r="515" spans="1:17" s="148" customFormat="1" x14ac:dyDescent="0.25">
      <c r="A515" s="98" t="s">
        <v>144</v>
      </c>
      <c r="B515" s="139">
        <v>900233435</v>
      </c>
      <c r="C515" s="140" t="s">
        <v>252</v>
      </c>
      <c r="D515" s="141" t="s">
        <v>359</v>
      </c>
      <c r="E515" s="142" t="s">
        <v>352</v>
      </c>
      <c r="F515" s="141" t="s">
        <v>441</v>
      </c>
      <c r="G515" s="143">
        <v>6612</v>
      </c>
      <c r="H515" s="144">
        <v>41634</v>
      </c>
      <c r="I515" s="145">
        <f t="shared" si="124"/>
        <v>41695</v>
      </c>
      <c r="J515" s="146">
        <v>115.26</v>
      </c>
      <c r="K515" s="3">
        <v>7262225</v>
      </c>
      <c r="L515" s="116">
        <f t="shared" si="123"/>
        <v>7262225</v>
      </c>
      <c r="M515" s="147">
        <f t="shared" si="125"/>
        <v>7414702.7416276243</v>
      </c>
      <c r="N515" s="6">
        <f t="shared" si="126"/>
        <v>7414702.7416276243</v>
      </c>
      <c r="O515" s="18">
        <f t="shared" si="116"/>
        <v>1.08E-3</v>
      </c>
      <c r="P515" s="14"/>
      <c r="Q515" s="217">
        <f t="shared" ref="Q515:Q599" si="127">+G515*-1</f>
        <v>-6612</v>
      </c>
    </row>
    <row r="516" spans="1:17" s="148" customFormat="1" x14ac:dyDescent="0.25">
      <c r="A516" s="98" t="s">
        <v>144</v>
      </c>
      <c r="B516" s="139">
        <v>900233435</v>
      </c>
      <c r="C516" s="140" t="s">
        <v>252</v>
      </c>
      <c r="D516" s="141" t="s">
        <v>359</v>
      </c>
      <c r="E516" s="142" t="s">
        <v>352</v>
      </c>
      <c r="F516" s="141" t="s">
        <v>441</v>
      </c>
      <c r="G516" s="143">
        <v>6614</v>
      </c>
      <c r="H516" s="144">
        <v>41634</v>
      </c>
      <c r="I516" s="145">
        <f t="shared" si="124"/>
        <v>41695</v>
      </c>
      <c r="J516" s="146">
        <v>115.26</v>
      </c>
      <c r="K516" s="3">
        <v>2837722</v>
      </c>
      <c r="L516" s="116">
        <f t="shared" si="123"/>
        <v>2837722</v>
      </c>
      <c r="M516" s="147">
        <f t="shared" si="125"/>
        <v>2897302.8367169877</v>
      </c>
      <c r="N516" s="6">
        <f t="shared" si="126"/>
        <v>2897302.8367169877</v>
      </c>
      <c r="O516" s="18">
        <f t="shared" si="116"/>
        <v>4.2000000000000002E-4</v>
      </c>
      <c r="P516" s="14"/>
      <c r="Q516" s="217">
        <f t="shared" si="127"/>
        <v>-6614</v>
      </c>
    </row>
    <row r="517" spans="1:17" s="148" customFormat="1" x14ac:dyDescent="0.25">
      <c r="A517" s="98" t="s">
        <v>144</v>
      </c>
      <c r="B517" s="139">
        <v>900233435</v>
      </c>
      <c r="C517" s="140" t="s">
        <v>252</v>
      </c>
      <c r="D517" s="141" t="s">
        <v>359</v>
      </c>
      <c r="E517" s="142" t="s">
        <v>352</v>
      </c>
      <c r="F517" s="141" t="s">
        <v>441</v>
      </c>
      <c r="G517" s="143">
        <v>6615</v>
      </c>
      <c r="H517" s="144">
        <v>41634</v>
      </c>
      <c r="I517" s="145">
        <f t="shared" si="124"/>
        <v>41695</v>
      </c>
      <c r="J517" s="146">
        <v>115.26</v>
      </c>
      <c r="K517" s="3">
        <v>461962</v>
      </c>
      <c r="L517" s="116">
        <f t="shared" si="123"/>
        <v>461962</v>
      </c>
      <c r="M517" s="147">
        <f t="shared" si="125"/>
        <v>471661.35832031927</v>
      </c>
      <c r="N517" s="6">
        <f t="shared" si="126"/>
        <v>471661.35832031927</v>
      </c>
      <c r="O517" s="18">
        <f t="shared" si="116"/>
        <v>6.9999999999999994E-5</v>
      </c>
      <c r="P517" s="14"/>
      <c r="Q517" s="217">
        <f t="shared" si="127"/>
        <v>-6615</v>
      </c>
    </row>
    <row r="518" spans="1:17" s="148" customFormat="1" x14ac:dyDescent="0.25">
      <c r="A518" s="98" t="s">
        <v>144</v>
      </c>
      <c r="B518" s="139">
        <v>900233435</v>
      </c>
      <c r="C518" s="140" t="s">
        <v>252</v>
      </c>
      <c r="D518" s="141" t="s">
        <v>359</v>
      </c>
      <c r="E518" s="142" t="s">
        <v>352</v>
      </c>
      <c r="F518" s="141" t="s">
        <v>441</v>
      </c>
      <c r="G518" s="143">
        <v>6663</v>
      </c>
      <c r="H518" s="144">
        <v>41646</v>
      </c>
      <c r="I518" s="145">
        <f t="shared" si="124"/>
        <v>41707</v>
      </c>
      <c r="J518" s="146">
        <v>115.71</v>
      </c>
      <c r="K518" s="3">
        <v>3705668</v>
      </c>
      <c r="L518" s="116">
        <f t="shared" si="123"/>
        <v>3705668</v>
      </c>
      <c r="M518" s="147">
        <f t="shared" si="125"/>
        <v>3768758.1906490368</v>
      </c>
      <c r="N518" s="6">
        <f t="shared" si="126"/>
        <v>3768758.1906490368</v>
      </c>
      <c r="O518" s="18">
        <f t="shared" si="116"/>
        <v>5.5000000000000003E-4</v>
      </c>
      <c r="P518" s="14"/>
      <c r="Q518" s="217">
        <f t="shared" si="127"/>
        <v>-6663</v>
      </c>
    </row>
    <row r="519" spans="1:17" s="148" customFormat="1" x14ac:dyDescent="0.25">
      <c r="A519" s="98" t="s">
        <v>144</v>
      </c>
      <c r="B519" s="139">
        <v>900233435</v>
      </c>
      <c r="C519" s="140" t="s">
        <v>252</v>
      </c>
      <c r="D519" s="141" t="s">
        <v>359</v>
      </c>
      <c r="E519" s="142" t="s">
        <v>352</v>
      </c>
      <c r="F519" s="141" t="s">
        <v>441</v>
      </c>
      <c r="G519" s="143">
        <v>6662</v>
      </c>
      <c r="H519" s="144">
        <v>41646</v>
      </c>
      <c r="I519" s="145">
        <f t="shared" si="124"/>
        <v>41707</v>
      </c>
      <c r="J519" s="146">
        <v>115.71</v>
      </c>
      <c r="K519" s="3">
        <v>251376</v>
      </c>
      <c r="L519" s="116">
        <f t="shared" si="123"/>
        <v>251376</v>
      </c>
      <c r="M519" s="147">
        <f t="shared" si="125"/>
        <v>255655.75732434538</v>
      </c>
      <c r="N519" s="6">
        <f t="shared" si="126"/>
        <v>255655.75732434538</v>
      </c>
      <c r="O519" s="18">
        <f t="shared" si="116"/>
        <v>4.0000000000000003E-5</v>
      </c>
      <c r="P519" s="14"/>
      <c r="Q519" s="217">
        <f t="shared" si="127"/>
        <v>-6662</v>
      </c>
    </row>
    <row r="520" spans="1:17" s="148" customFormat="1" x14ac:dyDescent="0.25">
      <c r="A520" s="98" t="s">
        <v>144</v>
      </c>
      <c r="B520" s="139">
        <v>900233435</v>
      </c>
      <c r="C520" s="140" t="s">
        <v>252</v>
      </c>
      <c r="D520" s="141" t="s">
        <v>359</v>
      </c>
      <c r="E520" s="142" t="s">
        <v>352</v>
      </c>
      <c r="F520" s="141" t="s">
        <v>441</v>
      </c>
      <c r="G520" s="143">
        <v>6666</v>
      </c>
      <c r="H520" s="144">
        <v>41646</v>
      </c>
      <c r="I520" s="145">
        <f t="shared" si="124"/>
        <v>41707</v>
      </c>
      <c r="J520" s="146">
        <v>115.71</v>
      </c>
      <c r="K520" s="3">
        <v>72998</v>
      </c>
      <c r="L520" s="116">
        <f t="shared" si="123"/>
        <v>72998</v>
      </c>
      <c r="M520" s="147">
        <f t="shared" si="125"/>
        <v>74240.814449917903</v>
      </c>
      <c r="N520" s="6">
        <f t="shared" si="126"/>
        <v>74240.814449917903</v>
      </c>
      <c r="O520" s="18">
        <f t="shared" si="116"/>
        <v>1.0000000000000001E-5</v>
      </c>
      <c r="P520" s="14"/>
      <c r="Q520" s="217">
        <f t="shared" si="127"/>
        <v>-6666</v>
      </c>
    </row>
    <row r="521" spans="1:17" s="148" customFormat="1" x14ac:dyDescent="0.25">
      <c r="A521" s="98" t="s">
        <v>144</v>
      </c>
      <c r="B521" s="139">
        <v>900233435</v>
      </c>
      <c r="C521" s="140" t="s">
        <v>252</v>
      </c>
      <c r="D521" s="141" t="s">
        <v>359</v>
      </c>
      <c r="E521" s="142" t="s">
        <v>352</v>
      </c>
      <c r="F521" s="141" t="s">
        <v>441</v>
      </c>
      <c r="G521" s="143">
        <v>6684</v>
      </c>
      <c r="H521" s="144">
        <v>41648</v>
      </c>
      <c r="I521" s="145">
        <f t="shared" si="124"/>
        <v>41709</v>
      </c>
      <c r="J521" s="146">
        <v>115.71</v>
      </c>
      <c r="K521" s="3">
        <v>134011</v>
      </c>
      <c r="L521" s="116">
        <f t="shared" si="123"/>
        <v>134011</v>
      </c>
      <c r="M521" s="147">
        <f t="shared" si="125"/>
        <v>136292.58041655866</v>
      </c>
      <c r="N521" s="6">
        <f t="shared" si="126"/>
        <v>136292.58041655866</v>
      </c>
      <c r="O521" s="18">
        <f t="shared" si="116"/>
        <v>2.0000000000000002E-5</v>
      </c>
      <c r="P521" s="14"/>
      <c r="Q521" s="217">
        <f t="shared" si="127"/>
        <v>-6684</v>
      </c>
    </row>
    <row r="522" spans="1:17" s="148" customFormat="1" x14ac:dyDescent="0.25">
      <c r="A522" s="98" t="s">
        <v>144</v>
      </c>
      <c r="B522" s="139">
        <v>900233435</v>
      </c>
      <c r="C522" s="140" t="s">
        <v>252</v>
      </c>
      <c r="D522" s="141" t="s">
        <v>359</v>
      </c>
      <c r="E522" s="142" t="s">
        <v>352</v>
      </c>
      <c r="F522" s="141" t="s">
        <v>441</v>
      </c>
      <c r="G522" s="143">
        <v>6685</v>
      </c>
      <c r="H522" s="144">
        <v>41648</v>
      </c>
      <c r="I522" s="145">
        <f t="shared" si="124"/>
        <v>41709</v>
      </c>
      <c r="J522" s="146">
        <v>115.71</v>
      </c>
      <c r="K522" s="3">
        <v>759266</v>
      </c>
      <c r="L522" s="116">
        <f t="shared" si="123"/>
        <v>759266</v>
      </c>
      <c r="M522" s="147">
        <f t="shared" si="125"/>
        <v>772192.74807708943</v>
      </c>
      <c r="N522" s="6">
        <f t="shared" si="126"/>
        <v>772192.74807708943</v>
      </c>
      <c r="O522" s="18">
        <f t="shared" si="116"/>
        <v>1.1E-4</v>
      </c>
      <c r="P522" s="14"/>
      <c r="Q522" s="217">
        <f t="shared" si="127"/>
        <v>-6685</v>
      </c>
    </row>
    <row r="523" spans="1:17" s="148" customFormat="1" x14ac:dyDescent="0.25">
      <c r="A523" s="98" t="s">
        <v>144</v>
      </c>
      <c r="B523" s="139">
        <v>900233435</v>
      </c>
      <c r="C523" s="140" t="s">
        <v>252</v>
      </c>
      <c r="D523" s="141" t="s">
        <v>359</v>
      </c>
      <c r="E523" s="142" t="s">
        <v>352</v>
      </c>
      <c r="F523" s="141" t="s">
        <v>441</v>
      </c>
      <c r="G523" s="143">
        <v>6653</v>
      </c>
      <c r="H523" s="144">
        <v>41649</v>
      </c>
      <c r="I523" s="145">
        <f t="shared" si="124"/>
        <v>41710</v>
      </c>
      <c r="J523" s="146">
        <v>115.71</v>
      </c>
      <c r="K523" s="3">
        <v>10097267</v>
      </c>
      <c r="L523" s="116">
        <f t="shared" si="123"/>
        <v>10097267</v>
      </c>
      <c r="M523" s="147">
        <f t="shared" si="125"/>
        <v>10269176.221242765</v>
      </c>
      <c r="N523" s="6">
        <f t="shared" si="126"/>
        <v>10269176.221242765</v>
      </c>
      <c r="O523" s="18">
        <f t="shared" si="116"/>
        <v>1.49E-3</v>
      </c>
      <c r="P523" s="14"/>
      <c r="Q523" s="217">
        <f t="shared" si="127"/>
        <v>-6653</v>
      </c>
    </row>
    <row r="524" spans="1:17" s="148" customFormat="1" x14ac:dyDescent="0.25">
      <c r="A524" s="98" t="s">
        <v>144</v>
      </c>
      <c r="B524" s="139">
        <v>900233435</v>
      </c>
      <c r="C524" s="140" t="s">
        <v>252</v>
      </c>
      <c r="D524" s="141" t="s">
        <v>359</v>
      </c>
      <c r="E524" s="142" t="s">
        <v>352</v>
      </c>
      <c r="F524" s="141" t="s">
        <v>441</v>
      </c>
      <c r="G524" s="143">
        <v>6691</v>
      </c>
      <c r="H524" s="144">
        <v>41652</v>
      </c>
      <c r="I524" s="145">
        <f t="shared" si="124"/>
        <v>41713</v>
      </c>
      <c r="J524" s="146">
        <v>115.71</v>
      </c>
      <c r="K524" s="3">
        <v>409930</v>
      </c>
      <c r="L524" s="116">
        <f t="shared" si="123"/>
        <v>409930</v>
      </c>
      <c r="M524" s="147">
        <f t="shared" si="125"/>
        <v>416909.19021692168</v>
      </c>
      <c r="N524" s="6">
        <f t="shared" si="126"/>
        <v>416909.19021692168</v>
      </c>
      <c r="O524" s="18">
        <f t="shared" si="116"/>
        <v>6.0000000000000002E-5</v>
      </c>
      <c r="P524" s="14"/>
      <c r="Q524" s="217">
        <f t="shared" si="127"/>
        <v>-6691</v>
      </c>
    </row>
    <row r="525" spans="1:17" s="148" customFormat="1" x14ac:dyDescent="0.25">
      <c r="A525" s="98" t="s">
        <v>144</v>
      </c>
      <c r="B525" s="139">
        <v>900233435</v>
      </c>
      <c r="C525" s="140" t="s">
        <v>252</v>
      </c>
      <c r="D525" s="141" t="s">
        <v>359</v>
      </c>
      <c r="E525" s="142" t="s">
        <v>352</v>
      </c>
      <c r="F525" s="141" t="s">
        <v>441</v>
      </c>
      <c r="G525" s="143">
        <v>6694</v>
      </c>
      <c r="H525" s="144">
        <v>41652</v>
      </c>
      <c r="I525" s="145">
        <f t="shared" si="124"/>
        <v>41713</v>
      </c>
      <c r="J525" s="146">
        <v>115.71</v>
      </c>
      <c r="K525" s="3">
        <v>344996</v>
      </c>
      <c r="L525" s="116">
        <f t="shared" si="123"/>
        <v>344996</v>
      </c>
      <c r="M525" s="147">
        <f t="shared" si="125"/>
        <v>350869.66796301102</v>
      </c>
      <c r="N525" s="6">
        <f t="shared" si="126"/>
        <v>350869.66796301102</v>
      </c>
      <c r="O525" s="18">
        <f t="shared" ref="O525:O598" si="128">ROUND(N525/$N$1042,5)</f>
        <v>5.0000000000000002E-5</v>
      </c>
      <c r="P525" s="14"/>
      <c r="Q525" s="217">
        <f t="shared" si="127"/>
        <v>-6694</v>
      </c>
    </row>
    <row r="526" spans="1:17" s="148" customFormat="1" x14ac:dyDescent="0.25">
      <c r="A526" s="98" t="s">
        <v>144</v>
      </c>
      <c r="B526" s="139">
        <v>900233435</v>
      </c>
      <c r="C526" s="140" t="s">
        <v>252</v>
      </c>
      <c r="D526" s="141" t="s">
        <v>359</v>
      </c>
      <c r="E526" s="142" t="s">
        <v>352</v>
      </c>
      <c r="F526" s="141" t="s">
        <v>441</v>
      </c>
      <c r="G526" s="143">
        <v>6695</v>
      </c>
      <c r="H526" s="144">
        <v>41652</v>
      </c>
      <c r="I526" s="145">
        <f t="shared" si="124"/>
        <v>41713</v>
      </c>
      <c r="J526" s="146">
        <v>115.71</v>
      </c>
      <c r="K526" s="3">
        <v>34070</v>
      </c>
      <c r="L526" s="116">
        <f t="shared" si="123"/>
        <v>34070</v>
      </c>
      <c r="M526" s="147">
        <f t="shared" si="125"/>
        <v>34650.052718001905</v>
      </c>
      <c r="N526" s="6">
        <f t="shared" si="126"/>
        <v>34650.052718001905</v>
      </c>
      <c r="O526" s="18">
        <f t="shared" si="128"/>
        <v>1.0000000000000001E-5</v>
      </c>
      <c r="P526" s="14"/>
      <c r="Q526" s="217">
        <f t="shared" si="127"/>
        <v>-6695</v>
      </c>
    </row>
    <row r="527" spans="1:17" s="148" customFormat="1" x14ac:dyDescent="0.25">
      <c r="A527" s="98" t="s">
        <v>144</v>
      </c>
      <c r="B527" s="139">
        <v>900233435</v>
      </c>
      <c r="C527" s="140" t="s">
        <v>252</v>
      </c>
      <c r="D527" s="141" t="s">
        <v>359</v>
      </c>
      <c r="E527" s="142" t="s">
        <v>352</v>
      </c>
      <c r="F527" s="141" t="s">
        <v>441</v>
      </c>
      <c r="G527" s="143">
        <v>6719</v>
      </c>
      <c r="H527" s="144">
        <v>41656</v>
      </c>
      <c r="I527" s="145">
        <f t="shared" si="124"/>
        <v>41717</v>
      </c>
      <c r="J527" s="146">
        <v>115.71</v>
      </c>
      <c r="K527" s="3">
        <v>174940</v>
      </c>
      <c r="L527" s="116">
        <f t="shared" si="123"/>
        <v>174940</v>
      </c>
      <c r="M527" s="147">
        <f t="shared" si="125"/>
        <v>177918.4098176476</v>
      </c>
      <c r="N527" s="6">
        <f t="shared" si="126"/>
        <v>177918.4098176476</v>
      </c>
      <c r="O527" s="18">
        <f t="shared" si="128"/>
        <v>3.0000000000000001E-5</v>
      </c>
      <c r="P527" s="14"/>
      <c r="Q527" s="217">
        <f t="shared" si="127"/>
        <v>-6719</v>
      </c>
    </row>
    <row r="528" spans="1:17" s="148" customFormat="1" x14ac:dyDescent="0.25">
      <c r="A528" s="98" t="s">
        <v>144</v>
      </c>
      <c r="B528" s="139">
        <v>900233435</v>
      </c>
      <c r="C528" s="140" t="s">
        <v>252</v>
      </c>
      <c r="D528" s="141" t="s">
        <v>359</v>
      </c>
      <c r="E528" s="142" t="s">
        <v>352</v>
      </c>
      <c r="F528" s="141" t="s">
        <v>441</v>
      </c>
      <c r="G528" s="143">
        <v>6732</v>
      </c>
      <c r="H528" s="144">
        <v>41659</v>
      </c>
      <c r="I528" s="145">
        <f t="shared" si="124"/>
        <v>41720</v>
      </c>
      <c r="J528" s="146">
        <v>115.71</v>
      </c>
      <c r="K528" s="3">
        <v>172546</v>
      </c>
      <c r="L528" s="116">
        <f t="shared" si="123"/>
        <v>172546</v>
      </c>
      <c r="M528" s="147">
        <f t="shared" si="125"/>
        <v>175483.65119695794</v>
      </c>
      <c r="N528" s="6">
        <f t="shared" si="126"/>
        <v>175483.65119695794</v>
      </c>
      <c r="O528" s="18">
        <f t="shared" si="128"/>
        <v>3.0000000000000001E-5</v>
      </c>
      <c r="P528" s="14"/>
      <c r="Q528" s="217">
        <f t="shared" si="127"/>
        <v>-6732</v>
      </c>
    </row>
    <row r="529" spans="1:17" s="148" customFormat="1" x14ac:dyDescent="0.25">
      <c r="A529" s="98" t="s">
        <v>144</v>
      </c>
      <c r="B529" s="139">
        <v>900233435</v>
      </c>
      <c r="C529" s="140" t="s">
        <v>252</v>
      </c>
      <c r="D529" s="141" t="s">
        <v>359</v>
      </c>
      <c r="E529" s="142" t="s">
        <v>352</v>
      </c>
      <c r="F529" s="141" t="s">
        <v>441</v>
      </c>
      <c r="G529" s="143">
        <v>6742</v>
      </c>
      <c r="H529" s="144">
        <v>41662</v>
      </c>
      <c r="I529" s="145">
        <f t="shared" si="124"/>
        <v>41723</v>
      </c>
      <c r="J529" s="146">
        <v>115.71</v>
      </c>
      <c r="K529" s="3">
        <v>2090207</v>
      </c>
      <c r="L529" s="116">
        <f t="shared" si="123"/>
        <v>2090207</v>
      </c>
      <c r="M529" s="147">
        <f t="shared" si="125"/>
        <v>2125793.4470659411</v>
      </c>
      <c r="N529" s="6">
        <f t="shared" si="126"/>
        <v>2125793.4470659411</v>
      </c>
      <c r="O529" s="18">
        <f t="shared" si="128"/>
        <v>3.1E-4</v>
      </c>
      <c r="P529" s="14"/>
      <c r="Q529" s="217">
        <f t="shared" si="127"/>
        <v>-6742</v>
      </c>
    </row>
    <row r="530" spans="1:17" s="148" customFormat="1" x14ac:dyDescent="0.25">
      <c r="A530" s="98" t="s">
        <v>144</v>
      </c>
      <c r="B530" s="139">
        <v>900233435</v>
      </c>
      <c r="C530" s="140" t="s">
        <v>252</v>
      </c>
      <c r="D530" s="141" t="s">
        <v>359</v>
      </c>
      <c r="E530" s="142" t="s">
        <v>352</v>
      </c>
      <c r="F530" s="141" t="s">
        <v>441</v>
      </c>
      <c r="G530" s="143">
        <v>6771</v>
      </c>
      <c r="H530" s="144">
        <v>41663</v>
      </c>
      <c r="I530" s="145">
        <f t="shared" si="124"/>
        <v>41724</v>
      </c>
      <c r="J530" s="146">
        <v>115.71</v>
      </c>
      <c r="K530" s="3">
        <v>1351050</v>
      </c>
      <c r="L530" s="116">
        <f t="shared" si="123"/>
        <v>1351050</v>
      </c>
      <c r="M530" s="147">
        <f t="shared" si="125"/>
        <v>1374052.0611874515</v>
      </c>
      <c r="N530" s="6">
        <f t="shared" si="126"/>
        <v>1374052.0611874515</v>
      </c>
      <c r="O530" s="18">
        <f t="shared" si="128"/>
        <v>2.0000000000000001E-4</v>
      </c>
      <c r="P530" s="14"/>
      <c r="Q530" s="217">
        <f t="shared" si="127"/>
        <v>-6771</v>
      </c>
    </row>
    <row r="531" spans="1:17" s="148" customFormat="1" x14ac:dyDescent="0.25">
      <c r="A531" s="98" t="s">
        <v>144</v>
      </c>
      <c r="B531" s="139">
        <v>900233435</v>
      </c>
      <c r="C531" s="140" t="s">
        <v>252</v>
      </c>
      <c r="D531" s="141" t="s">
        <v>359</v>
      </c>
      <c r="E531" s="142" t="s">
        <v>352</v>
      </c>
      <c r="F531" s="141" t="s">
        <v>441</v>
      </c>
      <c r="G531" s="143">
        <v>6765</v>
      </c>
      <c r="H531" s="144">
        <v>41666</v>
      </c>
      <c r="I531" s="145">
        <f t="shared" si="124"/>
        <v>41727</v>
      </c>
      <c r="J531" s="146">
        <v>115.71</v>
      </c>
      <c r="K531" s="3">
        <v>10349867</v>
      </c>
      <c r="L531" s="116">
        <f t="shared" si="123"/>
        <v>10349867</v>
      </c>
      <c r="M531" s="147">
        <f t="shared" si="125"/>
        <v>10526076.817561146</v>
      </c>
      <c r="N531" s="6">
        <f t="shared" si="126"/>
        <v>10526076.817561146</v>
      </c>
      <c r="O531" s="18">
        <f t="shared" si="128"/>
        <v>1.5299999999999999E-3</v>
      </c>
      <c r="P531" s="14"/>
      <c r="Q531" s="217">
        <f t="shared" si="127"/>
        <v>-6765</v>
      </c>
    </row>
    <row r="532" spans="1:17" s="148" customFormat="1" x14ac:dyDescent="0.25">
      <c r="A532" s="98" t="s">
        <v>144</v>
      </c>
      <c r="B532" s="139">
        <v>900233435</v>
      </c>
      <c r="C532" s="140" t="s">
        <v>252</v>
      </c>
      <c r="D532" s="141" t="s">
        <v>359</v>
      </c>
      <c r="E532" s="142" t="s">
        <v>352</v>
      </c>
      <c r="F532" s="141" t="s">
        <v>441</v>
      </c>
      <c r="G532" s="143">
        <v>2355</v>
      </c>
      <c r="H532" s="144">
        <v>41667</v>
      </c>
      <c r="I532" s="145">
        <f t="shared" si="124"/>
        <v>41728</v>
      </c>
      <c r="J532" s="146">
        <v>115.71</v>
      </c>
      <c r="K532" s="3">
        <v>3747094</v>
      </c>
      <c r="L532" s="116">
        <f t="shared" si="123"/>
        <v>3747094</v>
      </c>
      <c r="M532" s="147">
        <f t="shared" si="125"/>
        <v>3810889.4816351226</v>
      </c>
      <c r="N532" s="6">
        <f t="shared" si="126"/>
        <v>3810889.4816351226</v>
      </c>
      <c r="O532" s="18">
        <f t="shared" si="128"/>
        <v>5.5000000000000003E-4</v>
      </c>
      <c r="P532" s="14"/>
      <c r="Q532" s="217">
        <f t="shared" si="127"/>
        <v>-2355</v>
      </c>
    </row>
    <row r="533" spans="1:17" s="148" customFormat="1" x14ac:dyDescent="0.25">
      <c r="A533" s="98" t="s">
        <v>144</v>
      </c>
      <c r="B533" s="139">
        <v>900233435</v>
      </c>
      <c r="C533" s="140" t="s">
        <v>252</v>
      </c>
      <c r="D533" s="141" t="s">
        <v>359</v>
      </c>
      <c r="E533" s="142" t="s">
        <v>352</v>
      </c>
      <c r="F533" s="141" t="s">
        <v>441</v>
      </c>
      <c r="G533" s="143">
        <v>6773</v>
      </c>
      <c r="H533" s="144">
        <v>41667</v>
      </c>
      <c r="I533" s="145">
        <f t="shared" si="124"/>
        <v>41728</v>
      </c>
      <c r="J533" s="146">
        <v>115.71</v>
      </c>
      <c r="K533" s="3">
        <v>11410207</v>
      </c>
      <c r="L533" s="116">
        <f t="shared" si="123"/>
        <v>11410207</v>
      </c>
      <c r="M533" s="147">
        <f t="shared" si="125"/>
        <v>11604469.447411632</v>
      </c>
      <c r="N533" s="6">
        <f t="shared" si="126"/>
        <v>11604469.447411632</v>
      </c>
      <c r="O533" s="18">
        <f t="shared" si="128"/>
        <v>1.6900000000000001E-3</v>
      </c>
      <c r="P533" s="14"/>
      <c r="Q533" s="217">
        <f t="shared" si="127"/>
        <v>-6773</v>
      </c>
    </row>
    <row r="534" spans="1:17" s="148" customFormat="1" x14ac:dyDescent="0.25">
      <c r="A534" s="98" t="s">
        <v>144</v>
      </c>
      <c r="B534" s="139">
        <v>900233435</v>
      </c>
      <c r="C534" s="140" t="s">
        <v>252</v>
      </c>
      <c r="D534" s="141" t="s">
        <v>359</v>
      </c>
      <c r="E534" s="142" t="s">
        <v>352</v>
      </c>
      <c r="F534" s="141" t="s">
        <v>441</v>
      </c>
      <c r="G534" s="143">
        <v>6779</v>
      </c>
      <c r="H534" s="144">
        <v>41668</v>
      </c>
      <c r="I534" s="145">
        <f t="shared" si="124"/>
        <v>41729</v>
      </c>
      <c r="J534" s="146">
        <v>115.71</v>
      </c>
      <c r="K534" s="3">
        <v>198426</v>
      </c>
      <c r="L534" s="116">
        <f t="shared" si="123"/>
        <v>198426</v>
      </c>
      <c r="M534" s="147">
        <f t="shared" si="125"/>
        <v>201804.26652838994</v>
      </c>
      <c r="N534" s="6">
        <f t="shared" si="126"/>
        <v>201804.26652838994</v>
      </c>
      <c r="O534" s="18">
        <f t="shared" si="128"/>
        <v>3.0000000000000001E-5</v>
      </c>
      <c r="P534" s="14"/>
      <c r="Q534" s="217">
        <f t="shared" si="127"/>
        <v>-6779</v>
      </c>
    </row>
    <row r="535" spans="1:17" s="148" customFormat="1" x14ac:dyDescent="0.25">
      <c r="A535" s="98" t="s">
        <v>144</v>
      </c>
      <c r="B535" s="139">
        <v>900233435</v>
      </c>
      <c r="C535" s="140" t="s">
        <v>252</v>
      </c>
      <c r="D535" s="141" t="s">
        <v>359</v>
      </c>
      <c r="E535" s="142" t="s">
        <v>352</v>
      </c>
      <c r="F535" s="141" t="s">
        <v>441</v>
      </c>
      <c r="G535" s="143">
        <v>6800</v>
      </c>
      <c r="H535" s="144">
        <v>41674</v>
      </c>
      <c r="I535" s="145">
        <f t="shared" si="124"/>
        <v>41735</v>
      </c>
      <c r="J535" s="146">
        <v>116.24</v>
      </c>
      <c r="K535" s="206">
        <v>104519</v>
      </c>
      <c r="L535" s="116">
        <f t="shared" si="123"/>
        <v>104519</v>
      </c>
      <c r="M535" s="147">
        <f t="shared" si="125"/>
        <v>105813.79834824501</v>
      </c>
      <c r="N535" s="6">
        <f t="shared" si="126"/>
        <v>105813.79834824501</v>
      </c>
      <c r="O535" s="18">
        <f t="shared" si="128"/>
        <v>2.0000000000000002E-5</v>
      </c>
      <c r="P535" s="14"/>
      <c r="Q535" s="217">
        <f t="shared" si="127"/>
        <v>-6800</v>
      </c>
    </row>
    <row r="536" spans="1:17" s="148" customFormat="1" x14ac:dyDescent="0.25">
      <c r="A536" s="98" t="s">
        <v>144</v>
      </c>
      <c r="B536" s="139">
        <v>900233435</v>
      </c>
      <c r="C536" s="140" t="s">
        <v>252</v>
      </c>
      <c r="D536" s="141" t="s">
        <v>359</v>
      </c>
      <c r="E536" s="142" t="s">
        <v>352</v>
      </c>
      <c r="F536" s="141" t="s">
        <v>441</v>
      </c>
      <c r="G536" s="143">
        <v>6801</v>
      </c>
      <c r="H536" s="144">
        <v>41674</v>
      </c>
      <c r="I536" s="145">
        <f t="shared" si="124"/>
        <v>41735</v>
      </c>
      <c r="J536" s="146">
        <v>116.24</v>
      </c>
      <c r="K536" s="3">
        <v>222765</v>
      </c>
      <c r="L536" s="116">
        <f t="shared" si="123"/>
        <v>222765</v>
      </c>
      <c r="M536" s="147">
        <f t="shared" si="125"/>
        <v>225524.64900206472</v>
      </c>
      <c r="N536" s="6">
        <f t="shared" si="126"/>
        <v>225524.64900206472</v>
      </c>
      <c r="O536" s="18">
        <f t="shared" si="128"/>
        <v>3.0000000000000001E-5</v>
      </c>
      <c r="P536" s="14"/>
      <c r="Q536" s="217">
        <f t="shared" si="127"/>
        <v>-6801</v>
      </c>
    </row>
    <row r="537" spans="1:17" s="148" customFormat="1" x14ac:dyDescent="0.25">
      <c r="A537" s="98" t="s">
        <v>144</v>
      </c>
      <c r="B537" s="139">
        <v>900233435</v>
      </c>
      <c r="C537" s="140" t="s">
        <v>252</v>
      </c>
      <c r="D537" s="141" t="s">
        <v>359</v>
      </c>
      <c r="E537" s="142" t="s">
        <v>352</v>
      </c>
      <c r="F537" s="141" t="s">
        <v>441</v>
      </c>
      <c r="G537" s="143">
        <v>6806</v>
      </c>
      <c r="H537" s="144">
        <v>41674</v>
      </c>
      <c r="I537" s="145">
        <f t="shared" si="124"/>
        <v>41735</v>
      </c>
      <c r="J537" s="146">
        <v>116.24</v>
      </c>
      <c r="K537" s="3">
        <v>376427</v>
      </c>
      <c r="L537" s="116">
        <f t="shared" si="123"/>
        <v>376427</v>
      </c>
      <c r="M537" s="147">
        <f t="shared" si="125"/>
        <v>381090.23881624226</v>
      </c>
      <c r="N537" s="6">
        <f t="shared" si="126"/>
        <v>381090.23881624226</v>
      </c>
      <c r="O537" s="18">
        <f t="shared" si="128"/>
        <v>6.0000000000000002E-5</v>
      </c>
      <c r="P537" s="14"/>
      <c r="Q537" s="217">
        <f t="shared" si="127"/>
        <v>-6806</v>
      </c>
    </row>
    <row r="538" spans="1:17" s="148" customFormat="1" x14ac:dyDescent="0.25">
      <c r="A538" s="98" t="s">
        <v>144</v>
      </c>
      <c r="B538" s="139">
        <v>900233435</v>
      </c>
      <c r="C538" s="140" t="s">
        <v>252</v>
      </c>
      <c r="D538" s="141" t="s">
        <v>359</v>
      </c>
      <c r="E538" s="142" t="s">
        <v>352</v>
      </c>
      <c r="F538" s="141" t="s">
        <v>441</v>
      </c>
      <c r="G538" s="143">
        <v>6799</v>
      </c>
      <c r="H538" s="144">
        <v>41675</v>
      </c>
      <c r="I538" s="145">
        <f t="shared" si="124"/>
        <v>41736</v>
      </c>
      <c r="J538" s="146">
        <v>116.24</v>
      </c>
      <c r="K538" s="3">
        <v>7221665</v>
      </c>
      <c r="L538" s="116">
        <f t="shared" si="123"/>
        <v>7221665</v>
      </c>
      <c r="M538" s="147">
        <f t="shared" si="125"/>
        <v>7311128.1589814182</v>
      </c>
      <c r="N538" s="6">
        <f t="shared" si="126"/>
        <v>7311128.1589814182</v>
      </c>
      <c r="O538" s="18">
        <f t="shared" si="128"/>
        <v>1.06E-3</v>
      </c>
      <c r="P538" s="14"/>
      <c r="Q538" s="217">
        <f t="shared" si="127"/>
        <v>-6799</v>
      </c>
    </row>
    <row r="539" spans="1:17" s="148" customFormat="1" x14ac:dyDescent="0.25">
      <c r="A539" s="98" t="s">
        <v>144</v>
      </c>
      <c r="B539" s="139">
        <v>900233435</v>
      </c>
      <c r="C539" s="140" t="s">
        <v>252</v>
      </c>
      <c r="D539" s="141" t="s">
        <v>359</v>
      </c>
      <c r="E539" s="142" t="s">
        <v>352</v>
      </c>
      <c r="F539" s="141" t="s">
        <v>441</v>
      </c>
      <c r="G539" s="143">
        <v>6829</v>
      </c>
      <c r="H539" s="144">
        <v>41676</v>
      </c>
      <c r="I539" s="145">
        <f t="shared" si="124"/>
        <v>41737</v>
      </c>
      <c r="J539" s="146">
        <v>116.24</v>
      </c>
      <c r="K539" s="3">
        <v>274417</v>
      </c>
      <c r="L539" s="116">
        <f t="shared" si="123"/>
        <v>274417</v>
      </c>
      <c r="M539" s="147">
        <f t="shared" si="125"/>
        <v>277816.52236751554</v>
      </c>
      <c r="N539" s="6">
        <f t="shared" si="126"/>
        <v>277816.52236751554</v>
      </c>
      <c r="O539" s="18">
        <f t="shared" si="128"/>
        <v>4.0000000000000003E-5</v>
      </c>
      <c r="P539" s="14"/>
      <c r="Q539" s="217">
        <f t="shared" si="127"/>
        <v>-6829</v>
      </c>
    </row>
    <row r="540" spans="1:17" s="148" customFormat="1" x14ac:dyDescent="0.25">
      <c r="A540" s="98" t="s">
        <v>144</v>
      </c>
      <c r="B540" s="139">
        <v>900233435</v>
      </c>
      <c r="C540" s="140" t="s">
        <v>252</v>
      </c>
      <c r="D540" s="141" t="s">
        <v>359</v>
      </c>
      <c r="E540" s="142" t="s">
        <v>352</v>
      </c>
      <c r="F540" s="141" t="s">
        <v>441</v>
      </c>
      <c r="G540" s="143">
        <v>6838</v>
      </c>
      <c r="H540" s="144">
        <v>41677</v>
      </c>
      <c r="I540" s="145">
        <f t="shared" si="124"/>
        <v>41738</v>
      </c>
      <c r="J540" s="146">
        <v>116.24</v>
      </c>
      <c r="K540" s="3">
        <v>116684</v>
      </c>
      <c r="L540" s="116">
        <f t="shared" si="123"/>
        <v>116684</v>
      </c>
      <c r="M540" s="147">
        <f t="shared" si="125"/>
        <v>118129.50034411564</v>
      </c>
      <c r="N540" s="6">
        <f t="shared" si="126"/>
        <v>118129.50034411564</v>
      </c>
      <c r="O540" s="18">
        <f t="shared" si="128"/>
        <v>2.0000000000000002E-5</v>
      </c>
      <c r="P540" s="14"/>
      <c r="Q540" s="217">
        <f t="shared" si="127"/>
        <v>-6838</v>
      </c>
    </row>
    <row r="541" spans="1:17" s="148" customFormat="1" x14ac:dyDescent="0.25">
      <c r="A541" s="98" t="s">
        <v>144</v>
      </c>
      <c r="B541" s="139">
        <v>900233435</v>
      </c>
      <c r="C541" s="140" t="s">
        <v>252</v>
      </c>
      <c r="D541" s="141" t="s">
        <v>359</v>
      </c>
      <c r="E541" s="142" t="s">
        <v>352</v>
      </c>
      <c r="F541" s="141" t="s">
        <v>441</v>
      </c>
      <c r="G541" s="143">
        <v>6861</v>
      </c>
      <c r="H541" s="144">
        <v>41681</v>
      </c>
      <c r="I541" s="145">
        <f t="shared" si="124"/>
        <v>41742</v>
      </c>
      <c r="J541" s="146">
        <v>116.24</v>
      </c>
      <c r="K541" s="3">
        <v>91335</v>
      </c>
      <c r="L541" s="116">
        <f t="shared" ref="L541:L568" si="129">+K541</f>
        <v>91335</v>
      </c>
      <c r="M541" s="147">
        <f t="shared" si="125"/>
        <v>92466.472814865803</v>
      </c>
      <c r="N541" s="6">
        <f t="shared" si="126"/>
        <v>92466.472814865803</v>
      </c>
      <c r="O541" s="18">
        <f t="shared" si="128"/>
        <v>1.0000000000000001E-5</v>
      </c>
      <c r="P541" s="14"/>
      <c r="Q541" s="217">
        <f t="shared" si="127"/>
        <v>-6861</v>
      </c>
    </row>
    <row r="542" spans="1:17" s="148" customFormat="1" x14ac:dyDescent="0.25">
      <c r="A542" s="98" t="s">
        <v>144</v>
      </c>
      <c r="B542" s="139">
        <v>900233435</v>
      </c>
      <c r="C542" s="140" t="s">
        <v>252</v>
      </c>
      <c r="D542" s="141" t="s">
        <v>359</v>
      </c>
      <c r="E542" s="142" t="s">
        <v>352</v>
      </c>
      <c r="F542" s="141" t="s">
        <v>441</v>
      </c>
      <c r="G542" s="143">
        <v>6873</v>
      </c>
      <c r="H542" s="144">
        <v>41682</v>
      </c>
      <c r="I542" s="145">
        <f t="shared" ref="I542:I569" si="130">+H542+61</f>
        <v>41743</v>
      </c>
      <c r="J542" s="146">
        <v>116.24</v>
      </c>
      <c r="K542" s="3">
        <v>4009116</v>
      </c>
      <c r="L542" s="116">
        <f t="shared" si="129"/>
        <v>4009116</v>
      </c>
      <c r="M542" s="147">
        <f t="shared" ref="M542:M569" si="131">L542*$M$3/J542</f>
        <v>4058781.5801789407</v>
      </c>
      <c r="N542" s="6">
        <f t="shared" ref="N542:N569" si="132">M542</f>
        <v>4058781.5801789407</v>
      </c>
      <c r="O542" s="18">
        <f t="shared" si="128"/>
        <v>5.9000000000000003E-4</v>
      </c>
      <c r="P542" s="14"/>
      <c r="Q542" s="217">
        <f t="shared" si="127"/>
        <v>-6873</v>
      </c>
    </row>
    <row r="543" spans="1:17" s="148" customFormat="1" x14ac:dyDescent="0.25">
      <c r="A543" s="98" t="s">
        <v>144</v>
      </c>
      <c r="B543" s="139">
        <v>900233435</v>
      </c>
      <c r="C543" s="140" t="s">
        <v>252</v>
      </c>
      <c r="D543" s="141" t="s">
        <v>359</v>
      </c>
      <c r="E543" s="142" t="s">
        <v>352</v>
      </c>
      <c r="F543" s="141" t="s">
        <v>441</v>
      </c>
      <c r="G543" s="143">
        <v>6885</v>
      </c>
      <c r="H543" s="144">
        <v>41683</v>
      </c>
      <c r="I543" s="145">
        <f t="shared" si="130"/>
        <v>41744</v>
      </c>
      <c r="J543" s="146">
        <v>116.24</v>
      </c>
      <c r="K543" s="3">
        <v>234321</v>
      </c>
      <c r="L543" s="116">
        <f t="shared" si="129"/>
        <v>234321</v>
      </c>
      <c r="M543" s="147">
        <f t="shared" si="131"/>
        <v>237223.80660701997</v>
      </c>
      <c r="N543" s="6">
        <f t="shared" si="132"/>
        <v>237223.80660701997</v>
      </c>
      <c r="O543" s="18">
        <f t="shared" si="128"/>
        <v>3.0000000000000001E-5</v>
      </c>
      <c r="P543" s="14"/>
      <c r="Q543" s="217">
        <f t="shared" si="127"/>
        <v>-6885</v>
      </c>
    </row>
    <row r="544" spans="1:17" s="148" customFormat="1" x14ac:dyDescent="0.25">
      <c r="A544" s="98" t="s">
        <v>144</v>
      </c>
      <c r="B544" s="139">
        <v>900233435</v>
      </c>
      <c r="C544" s="140" t="s">
        <v>252</v>
      </c>
      <c r="D544" s="141" t="s">
        <v>359</v>
      </c>
      <c r="E544" s="142" t="s">
        <v>352</v>
      </c>
      <c r="F544" s="141" t="s">
        <v>441</v>
      </c>
      <c r="G544" s="143">
        <v>6932</v>
      </c>
      <c r="H544" s="144">
        <v>41691</v>
      </c>
      <c r="I544" s="145">
        <f t="shared" si="130"/>
        <v>41752</v>
      </c>
      <c r="J544" s="146">
        <v>116.24</v>
      </c>
      <c r="K544" s="3">
        <v>6899911</v>
      </c>
      <c r="L544" s="116">
        <f t="shared" si="129"/>
        <v>6899911</v>
      </c>
      <c r="M544" s="147">
        <f t="shared" si="131"/>
        <v>6985388.2181693055</v>
      </c>
      <c r="N544" s="6">
        <f t="shared" si="132"/>
        <v>6985388.2181693055</v>
      </c>
      <c r="O544" s="18">
        <f t="shared" si="128"/>
        <v>1.01E-3</v>
      </c>
      <c r="P544" s="14"/>
      <c r="Q544" s="217">
        <f t="shared" si="127"/>
        <v>-6932</v>
      </c>
    </row>
    <row r="545" spans="1:17" s="148" customFormat="1" x14ac:dyDescent="0.25">
      <c r="A545" s="98" t="s">
        <v>144</v>
      </c>
      <c r="B545" s="139">
        <v>900233435</v>
      </c>
      <c r="C545" s="140" t="s">
        <v>252</v>
      </c>
      <c r="D545" s="141" t="s">
        <v>359</v>
      </c>
      <c r="E545" s="142" t="s">
        <v>352</v>
      </c>
      <c r="F545" s="141" t="s">
        <v>441</v>
      </c>
      <c r="G545" s="143">
        <v>6933</v>
      </c>
      <c r="H545" s="144">
        <v>41691</v>
      </c>
      <c r="I545" s="145">
        <f t="shared" si="130"/>
        <v>41752</v>
      </c>
      <c r="J545" s="146">
        <v>116.24</v>
      </c>
      <c r="K545" s="3">
        <v>5199768</v>
      </c>
      <c r="L545" s="116">
        <f t="shared" si="129"/>
        <v>5199768</v>
      </c>
      <c r="M545" s="147">
        <f t="shared" si="131"/>
        <v>5264183.5705437027</v>
      </c>
      <c r="N545" s="6">
        <f t="shared" si="132"/>
        <v>5264183.5705437027</v>
      </c>
      <c r="O545" s="18">
        <f t="shared" si="128"/>
        <v>7.6000000000000004E-4</v>
      </c>
      <c r="P545" s="14"/>
      <c r="Q545" s="217">
        <f t="shared" si="127"/>
        <v>-6933</v>
      </c>
    </row>
    <row r="546" spans="1:17" s="148" customFormat="1" x14ac:dyDescent="0.25">
      <c r="A546" s="98" t="s">
        <v>144</v>
      </c>
      <c r="B546" s="139">
        <v>900233435</v>
      </c>
      <c r="C546" s="140" t="s">
        <v>252</v>
      </c>
      <c r="D546" s="141" t="s">
        <v>359</v>
      </c>
      <c r="E546" s="142" t="s">
        <v>352</v>
      </c>
      <c r="F546" s="141" t="s">
        <v>441</v>
      </c>
      <c r="G546" s="143">
        <v>6945</v>
      </c>
      <c r="H546" s="144">
        <v>41694</v>
      </c>
      <c r="I546" s="145">
        <f t="shared" si="130"/>
        <v>41755</v>
      </c>
      <c r="J546" s="146">
        <v>116.24</v>
      </c>
      <c r="K546" s="3">
        <v>6600657</v>
      </c>
      <c r="L546" s="116">
        <f t="shared" si="129"/>
        <v>6600657</v>
      </c>
      <c r="M546" s="147">
        <f t="shared" si="131"/>
        <v>6682427.0110117001</v>
      </c>
      <c r="N546" s="6">
        <f t="shared" si="132"/>
        <v>6682427.0110117001</v>
      </c>
      <c r="O546" s="18">
        <f t="shared" si="128"/>
        <v>9.7000000000000005E-4</v>
      </c>
      <c r="P546" s="14"/>
      <c r="Q546" s="217">
        <f t="shared" si="127"/>
        <v>-6945</v>
      </c>
    </row>
    <row r="547" spans="1:17" s="148" customFormat="1" x14ac:dyDescent="0.25">
      <c r="A547" s="98" t="s">
        <v>144</v>
      </c>
      <c r="B547" s="139">
        <v>900233435</v>
      </c>
      <c r="C547" s="140" t="s">
        <v>252</v>
      </c>
      <c r="D547" s="141" t="s">
        <v>359</v>
      </c>
      <c r="E547" s="142" t="s">
        <v>352</v>
      </c>
      <c r="F547" s="141" t="s">
        <v>441</v>
      </c>
      <c r="G547" s="143">
        <v>6962</v>
      </c>
      <c r="H547" s="144">
        <v>41696</v>
      </c>
      <c r="I547" s="145">
        <f t="shared" si="130"/>
        <v>41757</v>
      </c>
      <c r="J547" s="146">
        <v>116.24</v>
      </c>
      <c r="K547" s="3">
        <v>516204</v>
      </c>
      <c r="L547" s="116">
        <f t="shared" si="129"/>
        <v>516204</v>
      </c>
      <c r="M547" s="147">
        <f t="shared" si="131"/>
        <v>522598.81899518246</v>
      </c>
      <c r="N547" s="6">
        <f t="shared" si="132"/>
        <v>522598.81899518246</v>
      </c>
      <c r="O547" s="18">
        <f t="shared" si="128"/>
        <v>8.0000000000000007E-5</v>
      </c>
      <c r="P547" s="14"/>
      <c r="Q547" s="217">
        <f t="shared" si="127"/>
        <v>-6962</v>
      </c>
    </row>
    <row r="548" spans="1:17" s="148" customFormat="1" x14ac:dyDescent="0.25">
      <c r="A548" s="98" t="s">
        <v>144</v>
      </c>
      <c r="B548" s="139">
        <v>900233435</v>
      </c>
      <c r="C548" s="140" t="s">
        <v>252</v>
      </c>
      <c r="D548" s="141" t="s">
        <v>359</v>
      </c>
      <c r="E548" s="142" t="s">
        <v>352</v>
      </c>
      <c r="F548" s="141" t="s">
        <v>441</v>
      </c>
      <c r="G548" s="143">
        <v>6972</v>
      </c>
      <c r="H548" s="144">
        <v>41701</v>
      </c>
      <c r="I548" s="145">
        <f t="shared" si="130"/>
        <v>41762</v>
      </c>
      <c r="J548" s="146">
        <v>116.81</v>
      </c>
      <c r="K548" s="3">
        <v>4244595</v>
      </c>
      <c r="L548" s="116">
        <f t="shared" si="129"/>
        <v>4244595</v>
      </c>
      <c r="M548" s="147">
        <f t="shared" si="131"/>
        <v>4276208.7115829121</v>
      </c>
      <c r="N548" s="6">
        <f t="shared" si="132"/>
        <v>4276208.7115829121</v>
      </c>
      <c r="O548" s="18">
        <f t="shared" si="128"/>
        <v>6.2E-4</v>
      </c>
      <c r="P548" s="14"/>
      <c r="Q548" s="217">
        <f t="shared" si="127"/>
        <v>-6972</v>
      </c>
    </row>
    <row r="549" spans="1:17" s="148" customFormat="1" x14ac:dyDescent="0.25">
      <c r="A549" s="98" t="s">
        <v>144</v>
      </c>
      <c r="B549" s="139">
        <v>900233435</v>
      </c>
      <c r="C549" s="140" t="s">
        <v>252</v>
      </c>
      <c r="D549" s="141" t="s">
        <v>359</v>
      </c>
      <c r="E549" s="142" t="s">
        <v>352</v>
      </c>
      <c r="F549" s="141" t="s">
        <v>441</v>
      </c>
      <c r="G549" s="143">
        <v>6974</v>
      </c>
      <c r="H549" s="144">
        <v>41701</v>
      </c>
      <c r="I549" s="145">
        <f t="shared" si="130"/>
        <v>41762</v>
      </c>
      <c r="J549" s="146">
        <v>116.81</v>
      </c>
      <c r="K549" s="3">
        <v>167514</v>
      </c>
      <c r="L549" s="116">
        <f t="shared" si="129"/>
        <v>167514</v>
      </c>
      <c r="M549" s="147">
        <f t="shared" si="131"/>
        <v>168761.64301001627</v>
      </c>
      <c r="N549" s="6">
        <f t="shared" si="132"/>
        <v>168761.64301001627</v>
      </c>
      <c r="O549" s="18">
        <f t="shared" si="128"/>
        <v>2.0000000000000002E-5</v>
      </c>
      <c r="P549" s="14"/>
      <c r="Q549" s="217">
        <f t="shared" si="127"/>
        <v>-6974</v>
      </c>
    </row>
    <row r="550" spans="1:17" s="148" customFormat="1" x14ac:dyDescent="0.25">
      <c r="A550" s="98" t="s">
        <v>144</v>
      </c>
      <c r="B550" s="139">
        <v>900233435</v>
      </c>
      <c r="C550" s="140" t="s">
        <v>252</v>
      </c>
      <c r="D550" s="141" t="s">
        <v>359</v>
      </c>
      <c r="E550" s="142" t="s">
        <v>352</v>
      </c>
      <c r="F550" s="141" t="s">
        <v>441</v>
      </c>
      <c r="G550" s="143">
        <v>6983</v>
      </c>
      <c r="H550" s="144">
        <v>41702</v>
      </c>
      <c r="I550" s="145">
        <f t="shared" si="130"/>
        <v>41763</v>
      </c>
      <c r="J550" s="146">
        <v>116.81</v>
      </c>
      <c r="K550" s="3">
        <v>3354676</v>
      </c>
      <c r="L550" s="116">
        <f t="shared" si="129"/>
        <v>3354676</v>
      </c>
      <c r="M550" s="147">
        <f t="shared" si="131"/>
        <v>3379661.6015752074</v>
      </c>
      <c r="N550" s="6">
        <f t="shared" si="132"/>
        <v>3379661.6015752074</v>
      </c>
      <c r="O550" s="18">
        <f t="shared" si="128"/>
        <v>4.8999999999999998E-4</v>
      </c>
      <c r="P550" s="14"/>
      <c r="Q550" s="217">
        <f t="shared" si="127"/>
        <v>-6983</v>
      </c>
    </row>
    <row r="551" spans="1:17" s="148" customFormat="1" x14ac:dyDescent="0.25">
      <c r="A551" s="98" t="s">
        <v>144</v>
      </c>
      <c r="B551" s="139">
        <v>900233435</v>
      </c>
      <c r="C551" s="140" t="s">
        <v>252</v>
      </c>
      <c r="D551" s="141" t="s">
        <v>359</v>
      </c>
      <c r="E551" s="142" t="s">
        <v>352</v>
      </c>
      <c r="F551" s="141" t="s">
        <v>441</v>
      </c>
      <c r="G551" s="143">
        <v>6981</v>
      </c>
      <c r="H551" s="144">
        <v>41702</v>
      </c>
      <c r="I551" s="145">
        <f t="shared" si="130"/>
        <v>41763</v>
      </c>
      <c r="J551" s="146">
        <v>116.81</v>
      </c>
      <c r="K551" s="3">
        <v>9508480</v>
      </c>
      <c r="L551" s="116">
        <f t="shared" si="129"/>
        <v>9508480</v>
      </c>
      <c r="M551" s="147">
        <f t="shared" si="131"/>
        <v>9579299.0874069016</v>
      </c>
      <c r="N551" s="6">
        <f t="shared" si="132"/>
        <v>9579299.0874069016</v>
      </c>
      <c r="O551" s="18">
        <f t="shared" si="128"/>
        <v>1.39E-3</v>
      </c>
      <c r="P551" s="14"/>
      <c r="Q551" s="217">
        <f t="shared" si="127"/>
        <v>-6981</v>
      </c>
    </row>
    <row r="552" spans="1:17" s="148" customFormat="1" x14ac:dyDescent="0.25">
      <c r="A552" s="98" t="s">
        <v>144</v>
      </c>
      <c r="B552" s="139">
        <v>900233435</v>
      </c>
      <c r="C552" s="140" t="s">
        <v>252</v>
      </c>
      <c r="D552" s="141" t="s">
        <v>359</v>
      </c>
      <c r="E552" s="142" t="s">
        <v>352</v>
      </c>
      <c r="F552" s="141" t="s">
        <v>441</v>
      </c>
      <c r="G552" s="143">
        <v>7004</v>
      </c>
      <c r="H552" s="144">
        <v>41703</v>
      </c>
      <c r="I552" s="145">
        <f t="shared" si="130"/>
        <v>41764</v>
      </c>
      <c r="J552" s="146">
        <v>116.81</v>
      </c>
      <c r="K552" s="3">
        <v>419335</v>
      </c>
      <c r="L552" s="116">
        <f t="shared" si="129"/>
        <v>419335</v>
      </c>
      <c r="M552" s="147">
        <f t="shared" si="131"/>
        <v>422458.20392089721</v>
      </c>
      <c r="N552" s="6">
        <f t="shared" si="132"/>
        <v>422458.20392089721</v>
      </c>
      <c r="O552" s="18">
        <f t="shared" si="128"/>
        <v>6.0000000000000002E-5</v>
      </c>
      <c r="P552" s="14"/>
      <c r="Q552" s="217">
        <f t="shared" si="127"/>
        <v>-7004</v>
      </c>
    </row>
    <row r="553" spans="1:17" s="148" customFormat="1" x14ac:dyDescent="0.25">
      <c r="A553" s="98" t="s">
        <v>144</v>
      </c>
      <c r="B553" s="139">
        <v>900233435</v>
      </c>
      <c r="C553" s="140" t="s">
        <v>252</v>
      </c>
      <c r="D553" s="141" t="s">
        <v>359</v>
      </c>
      <c r="E553" s="142" t="s">
        <v>352</v>
      </c>
      <c r="F553" s="141" t="s">
        <v>441</v>
      </c>
      <c r="G553" s="143">
        <v>7005</v>
      </c>
      <c r="H553" s="144">
        <v>41704</v>
      </c>
      <c r="I553" s="145">
        <f t="shared" si="130"/>
        <v>41765</v>
      </c>
      <c r="J553" s="146">
        <v>116.81</v>
      </c>
      <c r="K553" s="3">
        <v>10483363</v>
      </c>
      <c r="L553" s="116">
        <f t="shared" si="129"/>
        <v>10483363</v>
      </c>
      <c r="M553" s="147">
        <f t="shared" si="131"/>
        <v>10561443.008646522</v>
      </c>
      <c r="N553" s="6">
        <f t="shared" si="132"/>
        <v>10561443.008646522</v>
      </c>
      <c r="O553" s="18">
        <f t="shared" si="128"/>
        <v>1.5299999999999999E-3</v>
      </c>
      <c r="P553" s="14"/>
      <c r="Q553" s="217">
        <f t="shared" si="127"/>
        <v>-7005</v>
      </c>
    </row>
    <row r="554" spans="1:17" s="148" customFormat="1" x14ac:dyDescent="0.25">
      <c r="A554" s="98" t="s">
        <v>144</v>
      </c>
      <c r="B554" s="139">
        <v>900233435</v>
      </c>
      <c r="C554" s="140" t="s">
        <v>252</v>
      </c>
      <c r="D554" s="141" t="s">
        <v>359</v>
      </c>
      <c r="E554" s="142" t="s">
        <v>352</v>
      </c>
      <c r="F554" s="141" t="s">
        <v>441</v>
      </c>
      <c r="G554" s="143">
        <v>7009</v>
      </c>
      <c r="H554" s="144">
        <v>41705</v>
      </c>
      <c r="I554" s="145">
        <f t="shared" si="130"/>
        <v>41766</v>
      </c>
      <c r="J554" s="146">
        <v>116.81</v>
      </c>
      <c r="K554" s="3">
        <v>9313090</v>
      </c>
      <c r="L554" s="116">
        <f t="shared" si="129"/>
        <v>9313090</v>
      </c>
      <c r="M554" s="147">
        <f t="shared" si="131"/>
        <v>9382453.8241588902</v>
      </c>
      <c r="N554" s="6">
        <f t="shared" si="132"/>
        <v>9382453.8241588902</v>
      </c>
      <c r="O554" s="18">
        <f t="shared" si="128"/>
        <v>1.3600000000000001E-3</v>
      </c>
      <c r="P554" s="14"/>
      <c r="Q554" s="217">
        <f t="shared" si="127"/>
        <v>-7009</v>
      </c>
    </row>
    <row r="555" spans="1:17" s="148" customFormat="1" x14ac:dyDescent="0.25">
      <c r="A555" s="98" t="s">
        <v>144</v>
      </c>
      <c r="B555" s="139">
        <v>900233435</v>
      </c>
      <c r="C555" s="140" t="s">
        <v>252</v>
      </c>
      <c r="D555" s="141" t="s">
        <v>359</v>
      </c>
      <c r="E555" s="142" t="s">
        <v>352</v>
      </c>
      <c r="F555" s="141" t="s">
        <v>441</v>
      </c>
      <c r="G555" s="143">
        <v>7026</v>
      </c>
      <c r="H555" s="144">
        <v>41708</v>
      </c>
      <c r="I555" s="145">
        <f t="shared" si="130"/>
        <v>41769</v>
      </c>
      <c r="J555" s="146">
        <v>116.81</v>
      </c>
      <c r="K555" s="3">
        <v>419335</v>
      </c>
      <c r="L555" s="116">
        <f t="shared" si="129"/>
        <v>419335</v>
      </c>
      <c r="M555" s="147">
        <f t="shared" si="131"/>
        <v>422458.20392089721</v>
      </c>
      <c r="N555" s="6">
        <f t="shared" si="132"/>
        <v>422458.20392089721</v>
      </c>
      <c r="O555" s="18">
        <f t="shared" si="128"/>
        <v>6.0000000000000002E-5</v>
      </c>
      <c r="P555" s="14"/>
      <c r="Q555" s="217">
        <f t="shared" si="127"/>
        <v>-7026</v>
      </c>
    </row>
    <row r="556" spans="1:17" s="148" customFormat="1" x14ac:dyDescent="0.25">
      <c r="A556" s="98" t="s">
        <v>144</v>
      </c>
      <c r="B556" s="139">
        <v>900233435</v>
      </c>
      <c r="C556" s="140" t="s">
        <v>252</v>
      </c>
      <c r="D556" s="141" t="s">
        <v>359</v>
      </c>
      <c r="E556" s="142" t="s">
        <v>352</v>
      </c>
      <c r="F556" s="141" t="s">
        <v>441</v>
      </c>
      <c r="G556" s="143">
        <v>7048</v>
      </c>
      <c r="H556" s="144">
        <v>41710</v>
      </c>
      <c r="I556" s="145">
        <f t="shared" si="130"/>
        <v>41771</v>
      </c>
      <c r="J556" s="146">
        <v>116.81</v>
      </c>
      <c r="K556" s="3">
        <v>431499</v>
      </c>
      <c r="L556" s="116">
        <f t="shared" si="129"/>
        <v>431499</v>
      </c>
      <c r="M556" s="147">
        <f t="shared" si="131"/>
        <v>434712.80130125844</v>
      </c>
      <c r="N556" s="6">
        <f t="shared" si="132"/>
        <v>434712.80130125844</v>
      </c>
      <c r="O556" s="18">
        <f t="shared" si="128"/>
        <v>6.0000000000000002E-5</v>
      </c>
      <c r="P556" s="14"/>
      <c r="Q556" s="217">
        <f t="shared" si="127"/>
        <v>-7048</v>
      </c>
    </row>
    <row r="557" spans="1:17" s="148" customFormat="1" x14ac:dyDescent="0.25">
      <c r="A557" s="98" t="s">
        <v>144</v>
      </c>
      <c r="B557" s="139">
        <v>900233435</v>
      </c>
      <c r="C557" s="140" t="s">
        <v>252</v>
      </c>
      <c r="D557" s="141" t="s">
        <v>359</v>
      </c>
      <c r="E557" s="142" t="s">
        <v>352</v>
      </c>
      <c r="F557" s="141" t="s">
        <v>441</v>
      </c>
      <c r="G557" s="143">
        <v>5583</v>
      </c>
      <c r="H557" s="144">
        <v>41780</v>
      </c>
      <c r="I557" s="145">
        <f t="shared" si="130"/>
        <v>41841</v>
      </c>
      <c r="J557" s="146">
        <v>117.09</v>
      </c>
      <c r="K557" s="3">
        <v>144971</v>
      </c>
      <c r="L557" s="116">
        <f t="shared" si="129"/>
        <v>144971</v>
      </c>
      <c r="M557" s="147">
        <f t="shared" ref="M557:M567" si="133">L557*$M$3/J557</f>
        <v>145701.48842770519</v>
      </c>
      <c r="N557" s="6">
        <f t="shared" ref="N557:N567" si="134">M557</f>
        <v>145701.48842770519</v>
      </c>
      <c r="O557" s="18">
        <f t="shared" si="128"/>
        <v>2.0000000000000002E-5</v>
      </c>
      <c r="P557" s="14"/>
      <c r="Q557" s="217">
        <f t="shared" si="127"/>
        <v>-5583</v>
      </c>
    </row>
    <row r="558" spans="1:17" s="148" customFormat="1" x14ac:dyDescent="0.25">
      <c r="A558" s="98" t="s">
        <v>144</v>
      </c>
      <c r="B558" s="139">
        <v>900233435</v>
      </c>
      <c r="C558" s="140" t="s">
        <v>252</v>
      </c>
      <c r="D558" s="141" t="s">
        <v>359</v>
      </c>
      <c r="E558" s="142" t="s">
        <v>352</v>
      </c>
      <c r="F558" s="141" t="s">
        <v>441</v>
      </c>
      <c r="G558" s="143">
        <v>5634</v>
      </c>
      <c r="H558" s="144">
        <v>41780</v>
      </c>
      <c r="I558" s="145">
        <f t="shared" ref="I558:I567" si="135">+H558+61</f>
        <v>41841</v>
      </c>
      <c r="J558" s="146">
        <v>117.09</v>
      </c>
      <c r="K558" s="3">
        <v>275794</v>
      </c>
      <c r="L558" s="116">
        <f t="shared" ref="L558:L567" si="136">+K558</f>
        <v>275794</v>
      </c>
      <c r="M558" s="147">
        <f t="shared" si="133"/>
        <v>277183.68707831582</v>
      </c>
      <c r="N558" s="6">
        <f t="shared" si="134"/>
        <v>277183.68707831582</v>
      </c>
      <c r="O558" s="18">
        <f t="shared" ref="O558:O567" si="137">ROUND(N558/$N$1042,5)</f>
        <v>4.0000000000000003E-5</v>
      </c>
      <c r="P558" s="14"/>
      <c r="Q558" s="217">
        <f t="shared" ref="Q558:Q567" si="138">+G558*-1</f>
        <v>-5634</v>
      </c>
    </row>
    <row r="559" spans="1:17" s="148" customFormat="1" x14ac:dyDescent="0.25">
      <c r="A559" s="98" t="s">
        <v>144</v>
      </c>
      <c r="B559" s="139">
        <v>900233435</v>
      </c>
      <c r="C559" s="140" t="s">
        <v>252</v>
      </c>
      <c r="D559" s="141" t="s">
        <v>359</v>
      </c>
      <c r="E559" s="142" t="s">
        <v>352</v>
      </c>
      <c r="F559" s="141" t="s">
        <v>441</v>
      </c>
      <c r="G559" s="143">
        <v>5051</v>
      </c>
      <c r="H559" s="144">
        <v>41780</v>
      </c>
      <c r="I559" s="145">
        <f t="shared" si="135"/>
        <v>41841</v>
      </c>
      <c r="J559" s="146">
        <v>117.09</v>
      </c>
      <c r="K559" s="3">
        <v>2494254</v>
      </c>
      <c r="L559" s="116">
        <f t="shared" si="136"/>
        <v>2494254</v>
      </c>
      <c r="M559" s="147">
        <f t="shared" si="133"/>
        <v>2506822.1942095826</v>
      </c>
      <c r="N559" s="6">
        <f t="shared" si="134"/>
        <v>2506822.1942095826</v>
      </c>
      <c r="O559" s="18">
        <f t="shared" si="137"/>
        <v>3.6000000000000002E-4</v>
      </c>
      <c r="P559" s="14"/>
      <c r="Q559" s="217">
        <f t="shared" si="138"/>
        <v>-5051</v>
      </c>
    </row>
    <row r="560" spans="1:17" s="148" customFormat="1" x14ac:dyDescent="0.25">
      <c r="A560" s="98" t="s">
        <v>144</v>
      </c>
      <c r="B560" s="139">
        <v>900233435</v>
      </c>
      <c r="C560" s="140" t="s">
        <v>252</v>
      </c>
      <c r="D560" s="141" t="s">
        <v>359</v>
      </c>
      <c r="E560" s="142" t="s">
        <v>352</v>
      </c>
      <c r="F560" s="141" t="s">
        <v>441</v>
      </c>
      <c r="G560" s="143">
        <v>5646</v>
      </c>
      <c r="H560" s="144">
        <v>41780</v>
      </c>
      <c r="I560" s="145">
        <f t="shared" si="135"/>
        <v>41841</v>
      </c>
      <c r="J560" s="146">
        <v>117.09</v>
      </c>
      <c r="K560" s="3">
        <v>647504</v>
      </c>
      <c r="L560" s="116">
        <f t="shared" si="136"/>
        <v>647504</v>
      </c>
      <c r="M560" s="147">
        <f t="shared" si="133"/>
        <v>650766.68135622167</v>
      </c>
      <c r="N560" s="6">
        <f t="shared" si="134"/>
        <v>650766.68135622167</v>
      </c>
      <c r="O560" s="18">
        <f t="shared" si="137"/>
        <v>9.0000000000000006E-5</v>
      </c>
      <c r="P560" s="14"/>
      <c r="Q560" s="217">
        <f t="shared" si="138"/>
        <v>-5646</v>
      </c>
    </row>
    <row r="561" spans="1:17" s="148" customFormat="1" x14ac:dyDescent="0.25">
      <c r="A561" s="98" t="s">
        <v>144</v>
      </c>
      <c r="B561" s="139">
        <v>900233435</v>
      </c>
      <c r="C561" s="140" t="s">
        <v>252</v>
      </c>
      <c r="D561" s="141" t="s">
        <v>359</v>
      </c>
      <c r="E561" s="142" t="s">
        <v>352</v>
      </c>
      <c r="F561" s="141" t="s">
        <v>441</v>
      </c>
      <c r="G561" s="143">
        <v>5688</v>
      </c>
      <c r="H561" s="144">
        <v>41780</v>
      </c>
      <c r="I561" s="145">
        <f t="shared" si="135"/>
        <v>41841</v>
      </c>
      <c r="J561" s="146">
        <v>117.09</v>
      </c>
      <c r="K561" s="3">
        <v>2311</v>
      </c>
      <c r="L561" s="116">
        <f t="shared" si="136"/>
        <v>2311</v>
      </c>
      <c r="M561" s="147">
        <f t="shared" si="133"/>
        <v>2322.6448031428818</v>
      </c>
      <c r="N561" s="6">
        <f t="shared" si="134"/>
        <v>2322.6448031428818</v>
      </c>
      <c r="O561" s="18">
        <f t="shared" si="137"/>
        <v>0</v>
      </c>
      <c r="P561" s="14"/>
      <c r="Q561" s="217">
        <f t="shared" si="138"/>
        <v>-5688</v>
      </c>
    </row>
    <row r="562" spans="1:17" s="148" customFormat="1" x14ac:dyDescent="0.25">
      <c r="A562" s="98" t="s">
        <v>144</v>
      </c>
      <c r="B562" s="139">
        <v>900233435</v>
      </c>
      <c r="C562" s="140" t="s">
        <v>252</v>
      </c>
      <c r="D562" s="141" t="s">
        <v>359</v>
      </c>
      <c r="E562" s="142" t="s">
        <v>352</v>
      </c>
      <c r="F562" s="141" t="s">
        <v>441</v>
      </c>
      <c r="G562" s="143">
        <v>5689</v>
      </c>
      <c r="H562" s="144">
        <v>41780</v>
      </c>
      <c r="I562" s="145">
        <f t="shared" si="135"/>
        <v>41841</v>
      </c>
      <c r="J562" s="146">
        <v>117.09</v>
      </c>
      <c r="K562" s="3">
        <v>57399</v>
      </c>
      <c r="L562" s="116">
        <f t="shared" si="136"/>
        <v>57399</v>
      </c>
      <c r="M562" s="147">
        <f t="shared" si="133"/>
        <v>57688.225467589036</v>
      </c>
      <c r="N562" s="6">
        <f t="shared" si="134"/>
        <v>57688.225467589036</v>
      </c>
      <c r="O562" s="18">
        <f t="shared" si="137"/>
        <v>1.0000000000000001E-5</v>
      </c>
      <c r="P562" s="14"/>
      <c r="Q562" s="217">
        <f t="shared" si="138"/>
        <v>-5689</v>
      </c>
    </row>
    <row r="563" spans="1:17" s="148" customFormat="1" x14ac:dyDescent="0.25">
      <c r="A563" s="98" t="s">
        <v>144</v>
      </c>
      <c r="B563" s="139">
        <v>900233435</v>
      </c>
      <c r="C563" s="140" t="s">
        <v>252</v>
      </c>
      <c r="D563" s="141" t="s">
        <v>359</v>
      </c>
      <c r="E563" s="142" t="s">
        <v>352</v>
      </c>
      <c r="F563" s="141" t="s">
        <v>441</v>
      </c>
      <c r="G563" s="143">
        <v>5418</v>
      </c>
      <c r="H563" s="144">
        <v>41780</v>
      </c>
      <c r="I563" s="145">
        <f t="shared" ref="I563:I564" si="139">+H563+61</f>
        <v>41841</v>
      </c>
      <c r="J563" s="146">
        <v>117.09</v>
      </c>
      <c r="K563" s="3">
        <v>1449709</v>
      </c>
      <c r="L563" s="116">
        <f t="shared" ref="L563:L564" si="140">+K563</f>
        <v>1449709</v>
      </c>
      <c r="M563" s="147">
        <f t="shared" si="133"/>
        <v>1457013.8792381929</v>
      </c>
      <c r="N563" s="6">
        <f t="shared" si="134"/>
        <v>1457013.8792381929</v>
      </c>
      <c r="O563" s="18">
        <f t="shared" ref="O563:O564" si="141">ROUND(N563/$N$1042,5)</f>
        <v>2.1000000000000001E-4</v>
      </c>
      <c r="P563" s="14"/>
      <c r="Q563" s="217">
        <f t="shared" ref="Q563:Q564" si="142">+G563*-1</f>
        <v>-5418</v>
      </c>
    </row>
    <row r="564" spans="1:17" s="148" customFormat="1" x14ac:dyDescent="0.25">
      <c r="A564" s="98" t="s">
        <v>144</v>
      </c>
      <c r="B564" s="139">
        <v>900233435</v>
      </c>
      <c r="C564" s="140" t="s">
        <v>252</v>
      </c>
      <c r="D564" s="141" t="s">
        <v>359</v>
      </c>
      <c r="E564" s="142" t="s">
        <v>352</v>
      </c>
      <c r="F564" s="141" t="s">
        <v>441</v>
      </c>
      <c r="G564" s="143">
        <v>6661</v>
      </c>
      <c r="H564" s="144">
        <v>41780</v>
      </c>
      <c r="I564" s="145">
        <f t="shared" si="139"/>
        <v>41841</v>
      </c>
      <c r="J564" s="146">
        <v>117.09</v>
      </c>
      <c r="K564" s="3">
        <v>172497</v>
      </c>
      <c r="L564" s="116">
        <f t="shared" si="140"/>
        <v>172497</v>
      </c>
      <c r="M564" s="147">
        <f t="shared" si="133"/>
        <v>173366.18806046632</v>
      </c>
      <c r="N564" s="6">
        <f t="shared" si="134"/>
        <v>173366.18806046632</v>
      </c>
      <c r="O564" s="18">
        <f t="shared" si="141"/>
        <v>3.0000000000000001E-5</v>
      </c>
      <c r="P564" s="14"/>
      <c r="Q564" s="217">
        <f t="shared" si="142"/>
        <v>-6661</v>
      </c>
    </row>
    <row r="565" spans="1:17" s="148" customFormat="1" x14ac:dyDescent="0.25">
      <c r="A565" s="98" t="s">
        <v>144</v>
      </c>
      <c r="B565" s="139">
        <v>900233435</v>
      </c>
      <c r="C565" s="140" t="s">
        <v>252</v>
      </c>
      <c r="D565" s="141" t="s">
        <v>359</v>
      </c>
      <c r="E565" s="142" t="s">
        <v>352</v>
      </c>
      <c r="F565" s="141" t="s">
        <v>441</v>
      </c>
      <c r="G565" s="143">
        <v>5111</v>
      </c>
      <c r="H565" s="144">
        <v>41780</v>
      </c>
      <c r="I565" s="145">
        <f t="shared" si="135"/>
        <v>41841</v>
      </c>
      <c r="J565" s="146">
        <v>117.09</v>
      </c>
      <c r="K565" s="3">
        <v>158226</v>
      </c>
      <c r="L565" s="116">
        <f t="shared" si="136"/>
        <v>158226</v>
      </c>
      <c r="M565" s="147">
        <f t="shared" si="133"/>
        <v>159023.27850371509</v>
      </c>
      <c r="N565" s="6">
        <f t="shared" si="134"/>
        <v>159023.27850371509</v>
      </c>
      <c r="O565" s="18">
        <f t="shared" si="137"/>
        <v>2.0000000000000002E-5</v>
      </c>
      <c r="P565" s="14"/>
      <c r="Q565" s="217">
        <f t="shared" si="138"/>
        <v>-5111</v>
      </c>
    </row>
    <row r="566" spans="1:17" s="148" customFormat="1" x14ac:dyDescent="0.25">
      <c r="A566" s="98" t="s">
        <v>144</v>
      </c>
      <c r="B566" s="139">
        <v>900233435</v>
      </c>
      <c r="C566" s="140" t="s">
        <v>252</v>
      </c>
      <c r="D566" s="141" t="s">
        <v>359</v>
      </c>
      <c r="E566" s="142" t="s">
        <v>352</v>
      </c>
      <c r="F566" s="141" t="s">
        <v>441</v>
      </c>
      <c r="G566" s="143">
        <v>2043</v>
      </c>
      <c r="H566" s="144">
        <v>41780</v>
      </c>
      <c r="I566" s="145">
        <f t="shared" si="135"/>
        <v>41841</v>
      </c>
      <c r="J566" s="146">
        <v>117.09</v>
      </c>
      <c r="K566" s="3">
        <v>55414</v>
      </c>
      <c r="L566" s="116">
        <f t="shared" si="136"/>
        <v>55414</v>
      </c>
      <c r="M566" s="147">
        <f t="shared" si="133"/>
        <v>55693.223332479291</v>
      </c>
      <c r="N566" s="6">
        <f t="shared" si="134"/>
        <v>55693.223332479291</v>
      </c>
      <c r="O566" s="18">
        <f t="shared" si="137"/>
        <v>1.0000000000000001E-5</v>
      </c>
      <c r="P566" s="14"/>
      <c r="Q566" s="217">
        <f t="shared" si="138"/>
        <v>-2043</v>
      </c>
    </row>
    <row r="567" spans="1:17" s="148" customFormat="1" x14ac:dyDescent="0.25">
      <c r="A567" s="98" t="s">
        <v>144</v>
      </c>
      <c r="B567" s="139">
        <v>900233435</v>
      </c>
      <c r="C567" s="140" t="s">
        <v>252</v>
      </c>
      <c r="D567" s="141" t="s">
        <v>359</v>
      </c>
      <c r="E567" s="142" t="s">
        <v>352</v>
      </c>
      <c r="F567" s="141" t="s">
        <v>441</v>
      </c>
      <c r="G567" s="143">
        <v>6973</v>
      </c>
      <c r="H567" s="144">
        <v>41780</v>
      </c>
      <c r="I567" s="145">
        <f t="shared" si="135"/>
        <v>41841</v>
      </c>
      <c r="J567" s="146">
        <v>117.09</v>
      </c>
      <c r="K567" s="3">
        <v>840325</v>
      </c>
      <c r="L567" s="116">
        <f t="shared" si="136"/>
        <v>840325</v>
      </c>
      <c r="M567" s="147">
        <f t="shared" si="133"/>
        <v>844559.27918695018</v>
      </c>
      <c r="N567" s="6">
        <f t="shared" si="134"/>
        <v>844559.27918695018</v>
      </c>
      <c r="O567" s="18">
        <f t="shared" si="137"/>
        <v>1.2E-4</v>
      </c>
      <c r="P567" s="14"/>
      <c r="Q567" s="217">
        <f t="shared" si="138"/>
        <v>-6973</v>
      </c>
    </row>
    <row r="568" spans="1:17" s="148" customFormat="1" ht="25.5" x14ac:dyDescent="0.25">
      <c r="A568" s="98" t="s">
        <v>144</v>
      </c>
      <c r="B568" s="139">
        <v>900233435</v>
      </c>
      <c r="C568" s="140" t="s">
        <v>252</v>
      </c>
      <c r="D568" s="141" t="s">
        <v>359</v>
      </c>
      <c r="E568" s="142" t="s">
        <v>352</v>
      </c>
      <c r="F568" s="141" t="s">
        <v>441</v>
      </c>
      <c r="G568" s="143" t="s">
        <v>445</v>
      </c>
      <c r="H568" s="144">
        <v>41682</v>
      </c>
      <c r="I568" s="145">
        <f t="shared" si="130"/>
        <v>41743</v>
      </c>
      <c r="J568" s="146">
        <v>116.24</v>
      </c>
      <c r="K568" s="3">
        <v>500000000</v>
      </c>
      <c r="L568" s="116">
        <f t="shared" si="129"/>
        <v>500000000</v>
      </c>
      <c r="M568" s="147">
        <f t="shared" si="131"/>
        <v>506194081.21128702</v>
      </c>
      <c r="N568" s="6">
        <f t="shared" si="132"/>
        <v>506194081.21128702</v>
      </c>
      <c r="O568" s="18">
        <f t="shared" si="128"/>
        <v>7.3510000000000006E-2</v>
      </c>
      <c r="P568" s="14" t="s">
        <v>446</v>
      </c>
      <c r="Q568" s="217" t="e">
        <f t="shared" ref="Q568:Q569" si="143">+G568*-1</f>
        <v>#VALUE!</v>
      </c>
    </row>
    <row r="569" spans="1:17" s="148" customFormat="1" ht="25.5" x14ac:dyDescent="0.25">
      <c r="A569" s="98" t="s">
        <v>144</v>
      </c>
      <c r="B569" s="139">
        <v>900233435</v>
      </c>
      <c r="C569" s="140" t="s">
        <v>252</v>
      </c>
      <c r="D569" s="141" t="s">
        <v>359</v>
      </c>
      <c r="E569" s="142" t="s">
        <v>352</v>
      </c>
      <c r="F569" s="141" t="s">
        <v>441</v>
      </c>
      <c r="G569" s="143" t="s">
        <v>447</v>
      </c>
      <c r="H569" s="144">
        <v>41690</v>
      </c>
      <c r="I569" s="145">
        <f t="shared" si="130"/>
        <v>41751</v>
      </c>
      <c r="J569" s="146">
        <v>116.24</v>
      </c>
      <c r="K569" s="3">
        <v>150000000</v>
      </c>
      <c r="L569" s="116">
        <f>+K569</f>
        <v>150000000</v>
      </c>
      <c r="M569" s="147">
        <f t="shared" si="131"/>
        <v>151858224.36338609</v>
      </c>
      <c r="N569" s="6">
        <f t="shared" si="132"/>
        <v>151858224.36338609</v>
      </c>
      <c r="O569" s="18">
        <f t="shared" si="128"/>
        <v>2.205E-2</v>
      </c>
      <c r="P569" s="14" t="s">
        <v>446</v>
      </c>
      <c r="Q569" s="217" t="e">
        <f t="shared" si="143"/>
        <v>#VALUE!</v>
      </c>
    </row>
    <row r="570" spans="1:17" s="148" customFormat="1" x14ac:dyDescent="0.25">
      <c r="A570" s="252" t="s">
        <v>391</v>
      </c>
      <c r="B570" s="252"/>
      <c r="C570" s="252"/>
      <c r="D570" s="252"/>
      <c r="E570" s="252"/>
      <c r="F570" s="252"/>
      <c r="G570" s="252"/>
      <c r="H570" s="149"/>
      <c r="I570" s="150"/>
      <c r="J570" s="151"/>
      <c r="K570" s="120">
        <f>SUM(K477:K569)</f>
        <v>934145517</v>
      </c>
      <c r="L570" s="120">
        <f t="shared" ref="L570:M570" si="144">SUM(L477:L569)</f>
        <v>934145517</v>
      </c>
      <c r="M570" s="121">
        <f t="shared" si="144"/>
        <v>947876302.74554777</v>
      </c>
      <c r="N570" s="152">
        <f>SUM(N477:N569)</f>
        <v>947876302.74554777</v>
      </c>
      <c r="O570" s="153">
        <f>SUM(O477:O569)</f>
        <v>0.13764999999999999</v>
      </c>
      <c r="P570" s="15"/>
      <c r="Q570" s="217"/>
    </row>
    <row r="571" spans="1:17" s="148" customFormat="1" x14ac:dyDescent="0.25">
      <c r="A571" s="154"/>
      <c r="B571" s="155"/>
      <c r="C571" s="156"/>
      <c r="D571" s="156"/>
      <c r="E571" s="157"/>
      <c r="F571" s="156"/>
      <c r="G571" s="156"/>
      <c r="H571" s="158"/>
      <c r="I571" s="159"/>
      <c r="J571" s="160"/>
      <c r="K571" s="161"/>
      <c r="L571" s="162"/>
      <c r="M571" s="163"/>
      <c r="N571" s="164"/>
      <c r="O571" s="20"/>
      <c r="P571" s="165"/>
      <c r="Q571" s="218"/>
    </row>
    <row r="572" spans="1:17" s="148" customFormat="1" ht="30" x14ac:dyDescent="0.25">
      <c r="A572" s="98" t="s">
        <v>145</v>
      </c>
      <c r="B572" s="139">
        <v>890900943</v>
      </c>
      <c r="C572" s="140" t="s">
        <v>253</v>
      </c>
      <c r="D572" s="141" t="s">
        <v>359</v>
      </c>
      <c r="E572" s="142" t="s">
        <v>352</v>
      </c>
      <c r="F572" s="141" t="s">
        <v>441</v>
      </c>
      <c r="G572" s="143">
        <v>198884</v>
      </c>
      <c r="H572" s="144">
        <v>41737</v>
      </c>
      <c r="I572" s="145">
        <f>+H572</f>
        <v>41737</v>
      </c>
      <c r="J572" s="146">
        <v>116.24</v>
      </c>
      <c r="K572" s="3">
        <v>70790</v>
      </c>
      <c r="L572" s="116">
        <f>+K572</f>
        <v>70790</v>
      </c>
      <c r="M572" s="147">
        <f>L572*$M$3/J572</f>
        <v>71666.958017894023</v>
      </c>
      <c r="N572" s="6">
        <f>M572</f>
        <v>71666.958017894023</v>
      </c>
      <c r="O572" s="18">
        <f t="shared" si="128"/>
        <v>1.0000000000000001E-5</v>
      </c>
      <c r="P572" s="14"/>
      <c r="Q572" s="217">
        <f t="shared" si="127"/>
        <v>-198884</v>
      </c>
    </row>
    <row r="573" spans="1:17" s="148" customFormat="1" ht="30" x14ac:dyDescent="0.25">
      <c r="A573" s="98" t="s">
        <v>145</v>
      </c>
      <c r="B573" s="139">
        <v>890900943</v>
      </c>
      <c r="C573" s="140" t="s">
        <v>253</v>
      </c>
      <c r="D573" s="141" t="s">
        <v>359</v>
      </c>
      <c r="E573" s="142" t="s">
        <v>352</v>
      </c>
      <c r="F573" s="141" t="s">
        <v>441</v>
      </c>
      <c r="G573" s="143">
        <v>402202</v>
      </c>
      <c r="H573" s="144">
        <v>41677</v>
      </c>
      <c r="I573" s="145">
        <f t="shared" ref="I573:I577" si="145">+H573</f>
        <v>41677</v>
      </c>
      <c r="J573" s="146">
        <v>115.26</v>
      </c>
      <c r="K573" s="3">
        <v>196071</v>
      </c>
      <c r="L573" s="116">
        <f t="shared" ref="L573:L577" si="146">+K573</f>
        <v>196071</v>
      </c>
      <c r="M573" s="147">
        <f t="shared" ref="M573:M577" si="147">L573*$M$3/J573</f>
        <v>200187.70848516398</v>
      </c>
      <c r="N573" s="6">
        <f t="shared" ref="N573:N577" si="148">M573</f>
        <v>200187.70848516398</v>
      </c>
      <c r="O573" s="18">
        <f t="shared" si="128"/>
        <v>3.0000000000000001E-5</v>
      </c>
      <c r="P573" s="14"/>
      <c r="Q573" s="217">
        <f t="shared" si="127"/>
        <v>-402202</v>
      </c>
    </row>
    <row r="574" spans="1:17" s="148" customFormat="1" ht="30" x14ac:dyDescent="0.25">
      <c r="A574" s="98" t="s">
        <v>145</v>
      </c>
      <c r="B574" s="139">
        <v>890900943</v>
      </c>
      <c r="C574" s="140" t="s">
        <v>253</v>
      </c>
      <c r="D574" s="141" t="s">
        <v>359</v>
      </c>
      <c r="E574" s="142" t="s">
        <v>352</v>
      </c>
      <c r="F574" s="141" t="s">
        <v>441</v>
      </c>
      <c r="G574" s="143">
        <v>414611</v>
      </c>
      <c r="H574" s="144">
        <v>41865</v>
      </c>
      <c r="I574" s="145">
        <f t="shared" si="145"/>
        <v>41865</v>
      </c>
      <c r="J574" s="146">
        <v>117.33</v>
      </c>
      <c r="K574" s="3">
        <v>111053</v>
      </c>
      <c r="L574" s="116">
        <f t="shared" si="146"/>
        <v>111053</v>
      </c>
      <c r="M574" s="147">
        <f t="shared" si="147"/>
        <v>111384.27546237109</v>
      </c>
      <c r="N574" s="6">
        <f t="shared" si="148"/>
        <v>111384.27546237109</v>
      </c>
      <c r="O574" s="18">
        <f t="shared" si="128"/>
        <v>2.0000000000000002E-5</v>
      </c>
      <c r="P574" s="14"/>
      <c r="Q574" s="217">
        <f t="shared" si="127"/>
        <v>-414611</v>
      </c>
    </row>
    <row r="575" spans="1:17" s="148" customFormat="1" ht="30" x14ac:dyDescent="0.25">
      <c r="A575" s="98" t="s">
        <v>145</v>
      </c>
      <c r="B575" s="139">
        <v>890900943</v>
      </c>
      <c r="C575" s="140" t="s">
        <v>253</v>
      </c>
      <c r="D575" s="141" t="s">
        <v>359</v>
      </c>
      <c r="E575" s="142" t="s">
        <v>352</v>
      </c>
      <c r="F575" s="141" t="s">
        <v>441</v>
      </c>
      <c r="G575" s="143">
        <v>415084</v>
      </c>
      <c r="H575" s="144">
        <v>41865</v>
      </c>
      <c r="I575" s="145">
        <f t="shared" si="145"/>
        <v>41865</v>
      </c>
      <c r="J575" s="146">
        <v>117.33</v>
      </c>
      <c r="K575" s="3">
        <v>33408</v>
      </c>
      <c r="L575" s="116">
        <f t="shared" si="146"/>
        <v>33408</v>
      </c>
      <c r="M575" s="147">
        <f t="shared" si="147"/>
        <v>33507.657376630021</v>
      </c>
      <c r="N575" s="6">
        <f t="shared" si="148"/>
        <v>33507.657376630021</v>
      </c>
      <c r="O575" s="18">
        <f t="shared" si="128"/>
        <v>0</v>
      </c>
      <c r="P575" s="14"/>
      <c r="Q575" s="217">
        <f t="shared" si="127"/>
        <v>-415084</v>
      </c>
    </row>
    <row r="576" spans="1:17" s="148" customFormat="1" ht="30" x14ac:dyDescent="0.25">
      <c r="A576" s="98" t="s">
        <v>145</v>
      </c>
      <c r="B576" s="139">
        <v>890900943</v>
      </c>
      <c r="C576" s="140" t="s">
        <v>253</v>
      </c>
      <c r="D576" s="141" t="s">
        <v>359</v>
      </c>
      <c r="E576" s="142" t="s">
        <v>352</v>
      </c>
      <c r="F576" s="141" t="s">
        <v>441</v>
      </c>
      <c r="G576" s="143">
        <v>416531</v>
      </c>
      <c r="H576" s="144">
        <v>41880</v>
      </c>
      <c r="I576" s="145">
        <f t="shared" si="145"/>
        <v>41880</v>
      </c>
      <c r="J576" s="146">
        <v>117.33</v>
      </c>
      <c r="K576" s="3">
        <v>1410000</v>
      </c>
      <c r="L576" s="116">
        <f t="shared" si="146"/>
        <v>1410000</v>
      </c>
      <c r="M576" s="147">
        <f t="shared" si="147"/>
        <v>1414206.0854001534</v>
      </c>
      <c r="N576" s="6">
        <f t="shared" si="148"/>
        <v>1414206.0854001534</v>
      </c>
      <c r="O576" s="18">
        <f t="shared" si="128"/>
        <v>2.1000000000000001E-4</v>
      </c>
      <c r="P576" s="14"/>
      <c r="Q576" s="217">
        <f t="shared" si="127"/>
        <v>-416531</v>
      </c>
    </row>
    <row r="577" spans="1:17" s="148" customFormat="1" ht="30" x14ac:dyDescent="0.25">
      <c r="A577" s="98" t="s">
        <v>145</v>
      </c>
      <c r="B577" s="139">
        <v>890900943</v>
      </c>
      <c r="C577" s="140" t="s">
        <v>253</v>
      </c>
      <c r="D577" s="141" t="s">
        <v>359</v>
      </c>
      <c r="E577" s="142" t="s">
        <v>352</v>
      </c>
      <c r="F577" s="141" t="s">
        <v>441</v>
      </c>
      <c r="G577" s="143">
        <v>13162</v>
      </c>
      <c r="H577" s="144">
        <v>41894</v>
      </c>
      <c r="I577" s="145">
        <f t="shared" si="145"/>
        <v>41894</v>
      </c>
      <c r="J577" s="146">
        <v>117.49</v>
      </c>
      <c r="K577" s="3">
        <v>86081</v>
      </c>
      <c r="L577" s="116">
        <f t="shared" si="146"/>
        <v>86081</v>
      </c>
      <c r="M577" s="147">
        <f t="shared" si="147"/>
        <v>86220.206655885617</v>
      </c>
      <c r="N577" s="6">
        <f t="shared" si="148"/>
        <v>86220.206655885617</v>
      </c>
      <c r="O577" s="18">
        <f t="shared" si="128"/>
        <v>1.0000000000000001E-5</v>
      </c>
      <c r="P577" s="14"/>
      <c r="Q577" s="217">
        <f t="shared" si="127"/>
        <v>-13162</v>
      </c>
    </row>
    <row r="578" spans="1:17" s="148" customFormat="1" x14ac:dyDescent="0.25">
      <c r="A578" s="252" t="s">
        <v>391</v>
      </c>
      <c r="B578" s="252"/>
      <c r="C578" s="252"/>
      <c r="D578" s="252"/>
      <c r="E578" s="252"/>
      <c r="F578" s="252"/>
      <c r="G578" s="252"/>
      <c r="H578" s="149"/>
      <c r="I578" s="150"/>
      <c r="J578" s="151"/>
      <c r="K578" s="120">
        <f>SUM(K572:K577)</f>
        <v>1907403</v>
      </c>
      <c r="L578" s="120">
        <f t="shared" ref="L578:O578" si="149">SUM(L572:L577)</f>
        <v>1907403</v>
      </c>
      <c r="M578" s="121">
        <f t="shared" si="149"/>
        <v>1917172.8913980981</v>
      </c>
      <c r="N578" s="152">
        <f t="shared" si="149"/>
        <v>1917172.8913980981</v>
      </c>
      <c r="O578" s="153">
        <f t="shared" si="149"/>
        <v>2.8000000000000003E-4</v>
      </c>
      <c r="P578" s="15"/>
      <c r="Q578" s="217"/>
    </row>
    <row r="579" spans="1:17" s="148" customFormat="1" x14ac:dyDescent="0.25">
      <c r="A579" s="154"/>
      <c r="B579" s="155"/>
      <c r="C579" s="156"/>
      <c r="D579" s="156"/>
      <c r="E579" s="157"/>
      <c r="F579" s="156"/>
      <c r="G579" s="156"/>
      <c r="H579" s="158"/>
      <c r="I579" s="159"/>
      <c r="J579" s="160"/>
      <c r="K579" s="161"/>
      <c r="L579" s="162"/>
      <c r="M579" s="163"/>
      <c r="N579" s="164"/>
      <c r="O579" s="20"/>
      <c r="P579" s="165"/>
      <c r="Q579" s="218"/>
    </row>
    <row r="580" spans="1:17" s="148" customFormat="1" x14ac:dyDescent="0.25">
      <c r="A580" s="98" t="s">
        <v>82</v>
      </c>
      <c r="B580" s="139">
        <v>860007336</v>
      </c>
      <c r="C580" s="140" t="s">
        <v>83</v>
      </c>
      <c r="D580" s="141" t="s">
        <v>359</v>
      </c>
      <c r="E580" s="142" t="s">
        <v>352</v>
      </c>
      <c r="F580" s="141" t="s">
        <v>441</v>
      </c>
      <c r="G580" s="143">
        <v>9012082021</v>
      </c>
      <c r="H580" s="144">
        <v>41865</v>
      </c>
      <c r="I580" s="145">
        <f>+H580+8</f>
        <v>41873</v>
      </c>
      <c r="J580" s="146">
        <v>117.33</v>
      </c>
      <c r="K580" s="3">
        <v>466274</v>
      </c>
      <c r="L580" s="116">
        <f>+K580</f>
        <v>466274</v>
      </c>
      <c r="M580" s="147">
        <f>L580*$M$3/J580</f>
        <v>467664.91366231994</v>
      </c>
      <c r="N580" s="6">
        <f>M580</f>
        <v>467664.91366231994</v>
      </c>
      <c r="O580" s="18">
        <f t="shared" si="128"/>
        <v>6.9999999999999994E-5</v>
      </c>
      <c r="P580" s="14"/>
      <c r="Q580" s="217">
        <f t="shared" si="127"/>
        <v>-9012082021</v>
      </c>
    </row>
    <row r="581" spans="1:17" s="148" customFormat="1" x14ac:dyDescent="0.25">
      <c r="A581" s="98" t="s">
        <v>82</v>
      </c>
      <c r="B581" s="139">
        <v>860007336</v>
      </c>
      <c r="C581" s="140" t="s">
        <v>83</v>
      </c>
      <c r="D581" s="141" t="s">
        <v>359</v>
      </c>
      <c r="E581" s="142" t="s">
        <v>352</v>
      </c>
      <c r="F581" s="141" t="s">
        <v>441</v>
      </c>
      <c r="G581" s="143">
        <v>9012082086</v>
      </c>
      <c r="H581" s="144">
        <v>41865</v>
      </c>
      <c r="I581" s="145">
        <f t="shared" ref="I581:I587" si="150">+H581+8</f>
        <v>41873</v>
      </c>
      <c r="J581" s="146">
        <v>117.33</v>
      </c>
      <c r="K581" s="3">
        <v>349705</v>
      </c>
      <c r="L581" s="116">
        <f t="shared" ref="L581:L587" si="151">+K581</f>
        <v>349705</v>
      </c>
      <c r="M581" s="147">
        <f t="shared" ref="M581:M587" si="152">L581*$M$3/J581</f>
        <v>350748.18375522038</v>
      </c>
      <c r="N581" s="6">
        <f t="shared" ref="N581:N587" si="153">M581</f>
        <v>350748.18375522038</v>
      </c>
      <c r="O581" s="18">
        <f t="shared" si="128"/>
        <v>5.0000000000000002E-5</v>
      </c>
      <c r="P581" s="14"/>
      <c r="Q581" s="217">
        <f t="shared" si="127"/>
        <v>-9012082086</v>
      </c>
    </row>
    <row r="582" spans="1:17" s="148" customFormat="1" x14ac:dyDescent="0.25">
      <c r="A582" s="98" t="s">
        <v>82</v>
      </c>
      <c r="B582" s="139">
        <v>860007336</v>
      </c>
      <c r="C582" s="140" t="s">
        <v>83</v>
      </c>
      <c r="D582" s="141" t="s">
        <v>359</v>
      </c>
      <c r="E582" s="142" t="s">
        <v>352</v>
      </c>
      <c r="F582" s="141" t="s">
        <v>441</v>
      </c>
      <c r="G582" s="143">
        <v>9012085142</v>
      </c>
      <c r="H582" s="144">
        <v>41870</v>
      </c>
      <c r="I582" s="145">
        <f t="shared" si="150"/>
        <v>41878</v>
      </c>
      <c r="J582" s="146">
        <v>117.33</v>
      </c>
      <c r="K582" s="3">
        <v>1230563</v>
      </c>
      <c r="L582" s="116">
        <f t="shared" si="151"/>
        <v>1230563</v>
      </c>
      <c r="M582" s="147">
        <f t="shared" si="152"/>
        <v>1234233.8177789142</v>
      </c>
      <c r="N582" s="6">
        <f t="shared" si="153"/>
        <v>1234233.8177789142</v>
      </c>
      <c r="O582" s="18">
        <f t="shared" si="128"/>
        <v>1.8000000000000001E-4</v>
      </c>
      <c r="P582" s="14"/>
      <c r="Q582" s="217">
        <f t="shared" si="127"/>
        <v>-9012085142</v>
      </c>
    </row>
    <row r="583" spans="1:17" s="148" customFormat="1" x14ac:dyDescent="0.25">
      <c r="A583" s="98" t="s">
        <v>82</v>
      </c>
      <c r="B583" s="139">
        <v>860007336</v>
      </c>
      <c r="C583" s="140" t="s">
        <v>83</v>
      </c>
      <c r="D583" s="141" t="s">
        <v>359</v>
      </c>
      <c r="E583" s="142" t="s">
        <v>352</v>
      </c>
      <c r="F583" s="141" t="s">
        <v>441</v>
      </c>
      <c r="G583" s="143">
        <v>9012085141</v>
      </c>
      <c r="H583" s="144">
        <v>41878</v>
      </c>
      <c r="I583" s="145">
        <f t="shared" si="150"/>
        <v>41886</v>
      </c>
      <c r="J583" s="146">
        <v>117.49</v>
      </c>
      <c r="K583" s="3">
        <v>109383</v>
      </c>
      <c r="L583" s="116">
        <f t="shared" si="151"/>
        <v>109383</v>
      </c>
      <c r="M583" s="147">
        <f t="shared" si="152"/>
        <v>109559.88969273983</v>
      </c>
      <c r="N583" s="6">
        <f t="shared" si="153"/>
        <v>109559.88969273983</v>
      </c>
      <c r="O583" s="18">
        <f t="shared" si="128"/>
        <v>2.0000000000000002E-5</v>
      </c>
      <c r="P583" s="14"/>
      <c r="Q583" s="217">
        <f t="shared" si="127"/>
        <v>-9012085141</v>
      </c>
    </row>
    <row r="584" spans="1:17" s="148" customFormat="1" x14ac:dyDescent="0.25">
      <c r="A584" s="98" t="s">
        <v>82</v>
      </c>
      <c r="B584" s="139">
        <v>860007336</v>
      </c>
      <c r="C584" s="140" t="s">
        <v>83</v>
      </c>
      <c r="D584" s="141" t="s">
        <v>359</v>
      </c>
      <c r="E584" s="142" t="s">
        <v>352</v>
      </c>
      <c r="F584" s="141" t="s">
        <v>441</v>
      </c>
      <c r="G584" s="143">
        <v>9012139386</v>
      </c>
      <c r="H584" s="144">
        <v>41899</v>
      </c>
      <c r="I584" s="145">
        <f t="shared" si="150"/>
        <v>41907</v>
      </c>
      <c r="J584" s="146">
        <v>117.49</v>
      </c>
      <c r="K584" s="3">
        <v>109383</v>
      </c>
      <c r="L584" s="116">
        <f t="shared" si="151"/>
        <v>109383</v>
      </c>
      <c r="M584" s="147">
        <f t="shared" si="152"/>
        <v>109559.88969273983</v>
      </c>
      <c r="N584" s="6">
        <f t="shared" si="153"/>
        <v>109559.88969273983</v>
      </c>
      <c r="O584" s="18">
        <f t="shared" si="128"/>
        <v>2.0000000000000002E-5</v>
      </c>
      <c r="P584" s="14"/>
      <c r="Q584" s="217">
        <f t="shared" si="127"/>
        <v>-9012139386</v>
      </c>
    </row>
    <row r="585" spans="1:17" s="148" customFormat="1" x14ac:dyDescent="0.25">
      <c r="A585" s="98" t="s">
        <v>82</v>
      </c>
      <c r="B585" s="139">
        <v>860007336</v>
      </c>
      <c r="C585" s="140" t="s">
        <v>83</v>
      </c>
      <c r="D585" s="141" t="s">
        <v>359</v>
      </c>
      <c r="E585" s="142" t="s">
        <v>352</v>
      </c>
      <c r="F585" s="141" t="s">
        <v>441</v>
      </c>
      <c r="G585" s="143">
        <v>9012139387</v>
      </c>
      <c r="H585" s="144">
        <v>41899</v>
      </c>
      <c r="I585" s="145">
        <f t="shared" si="150"/>
        <v>41907</v>
      </c>
      <c r="J585" s="146">
        <v>117.49</v>
      </c>
      <c r="K585" s="3">
        <v>1230563</v>
      </c>
      <c r="L585" s="116">
        <f t="shared" si="151"/>
        <v>1230563</v>
      </c>
      <c r="M585" s="147">
        <f t="shared" si="152"/>
        <v>1232553.0159162483</v>
      </c>
      <c r="N585" s="6">
        <f t="shared" si="153"/>
        <v>1232553.0159162483</v>
      </c>
      <c r="O585" s="18">
        <f t="shared" si="128"/>
        <v>1.8000000000000001E-4</v>
      </c>
      <c r="P585" s="14"/>
      <c r="Q585" s="217">
        <f t="shared" si="127"/>
        <v>-9012139387</v>
      </c>
    </row>
    <row r="586" spans="1:17" s="148" customFormat="1" x14ac:dyDescent="0.25">
      <c r="A586" s="98" t="s">
        <v>82</v>
      </c>
      <c r="B586" s="139">
        <v>860007336</v>
      </c>
      <c r="C586" s="140" t="s">
        <v>83</v>
      </c>
      <c r="D586" s="141" t="s">
        <v>359</v>
      </c>
      <c r="E586" s="142" t="s">
        <v>352</v>
      </c>
      <c r="F586" s="141" t="s">
        <v>441</v>
      </c>
      <c r="G586" s="143">
        <v>9012142706</v>
      </c>
      <c r="H586" s="144">
        <v>41901</v>
      </c>
      <c r="I586" s="145">
        <f t="shared" si="150"/>
        <v>41909</v>
      </c>
      <c r="J586" s="146">
        <v>117.49</v>
      </c>
      <c r="K586" s="3">
        <v>580230</v>
      </c>
      <c r="L586" s="116">
        <f t="shared" si="151"/>
        <v>580230</v>
      </c>
      <c r="M586" s="147">
        <f t="shared" si="152"/>
        <v>581168.32411269052</v>
      </c>
      <c r="N586" s="6">
        <f t="shared" si="153"/>
        <v>581168.32411269052</v>
      </c>
      <c r="O586" s="18">
        <f t="shared" si="128"/>
        <v>8.0000000000000007E-5</v>
      </c>
      <c r="P586" s="14"/>
      <c r="Q586" s="217">
        <f t="shared" si="127"/>
        <v>-9012142706</v>
      </c>
    </row>
    <row r="587" spans="1:17" s="148" customFormat="1" x14ac:dyDescent="0.25">
      <c r="A587" s="98" t="s">
        <v>82</v>
      </c>
      <c r="B587" s="139">
        <v>860007336</v>
      </c>
      <c r="C587" s="140" t="s">
        <v>83</v>
      </c>
      <c r="D587" s="141" t="s">
        <v>359</v>
      </c>
      <c r="E587" s="142" t="s">
        <v>352</v>
      </c>
      <c r="F587" s="141" t="s">
        <v>441</v>
      </c>
      <c r="G587" s="143">
        <v>9012142769</v>
      </c>
      <c r="H587" s="144">
        <v>41901</v>
      </c>
      <c r="I587" s="145">
        <f t="shared" si="150"/>
        <v>41909</v>
      </c>
      <c r="J587" s="146">
        <v>117.49</v>
      </c>
      <c r="K587" s="3">
        <v>435173</v>
      </c>
      <c r="L587" s="116">
        <f t="shared" si="151"/>
        <v>435173</v>
      </c>
      <c r="M587" s="147">
        <f t="shared" si="152"/>
        <v>435876.74389309733</v>
      </c>
      <c r="N587" s="6">
        <f t="shared" si="153"/>
        <v>435876.74389309733</v>
      </c>
      <c r="O587" s="18">
        <f t="shared" si="128"/>
        <v>6.0000000000000002E-5</v>
      </c>
      <c r="P587" s="14"/>
      <c r="Q587" s="217">
        <f t="shared" si="127"/>
        <v>-9012142769</v>
      </c>
    </row>
    <row r="588" spans="1:17" s="148" customFormat="1" x14ac:dyDescent="0.25">
      <c r="A588" s="252" t="s">
        <v>391</v>
      </c>
      <c r="B588" s="252"/>
      <c r="C588" s="252"/>
      <c r="D588" s="252"/>
      <c r="E588" s="252"/>
      <c r="F588" s="252"/>
      <c r="G588" s="252"/>
      <c r="H588" s="149"/>
      <c r="I588" s="150"/>
      <c r="J588" s="151"/>
      <c r="K588" s="120">
        <f>SUM(K580:K587)</f>
        <v>4511274</v>
      </c>
      <c r="L588" s="120">
        <f t="shared" ref="L588:O588" si="154">SUM(L580:L587)</f>
        <v>4511274</v>
      </c>
      <c r="M588" s="121">
        <f t="shared" si="154"/>
        <v>4521364.7785039712</v>
      </c>
      <c r="N588" s="152">
        <f t="shared" si="154"/>
        <v>4521364.7785039712</v>
      </c>
      <c r="O588" s="153">
        <f t="shared" si="154"/>
        <v>6.600000000000001E-4</v>
      </c>
      <c r="P588" s="15"/>
      <c r="Q588" s="217"/>
    </row>
    <row r="589" spans="1:17" s="148" customFormat="1" x14ac:dyDescent="0.25">
      <c r="A589" s="154"/>
      <c r="B589" s="155"/>
      <c r="C589" s="156"/>
      <c r="D589" s="156"/>
      <c r="E589" s="157"/>
      <c r="F589" s="156"/>
      <c r="G589" s="156"/>
      <c r="H589" s="158"/>
      <c r="I589" s="159"/>
      <c r="J589" s="160"/>
      <c r="K589" s="161"/>
      <c r="L589" s="162"/>
      <c r="M589" s="163"/>
      <c r="N589" s="164"/>
      <c r="O589" s="20"/>
      <c r="P589" s="165"/>
      <c r="Q589" s="218"/>
    </row>
    <row r="590" spans="1:17" s="148" customFormat="1" ht="30" x14ac:dyDescent="0.25">
      <c r="A590" s="98" t="s">
        <v>146</v>
      </c>
      <c r="B590" s="139">
        <v>805021782</v>
      </c>
      <c r="C590" s="140" t="s">
        <v>255</v>
      </c>
      <c r="D590" s="141" t="s">
        <v>359</v>
      </c>
      <c r="E590" s="142" t="s">
        <v>352</v>
      </c>
      <c r="F590" s="141" t="s">
        <v>441</v>
      </c>
      <c r="G590" s="143" t="s">
        <v>329</v>
      </c>
      <c r="H590" s="144">
        <v>41781</v>
      </c>
      <c r="I590" s="145">
        <v>41781</v>
      </c>
      <c r="J590" s="146">
        <v>116.81</v>
      </c>
      <c r="K590" s="3">
        <v>198668</v>
      </c>
      <c r="L590" s="116">
        <f>+K590</f>
        <v>198668</v>
      </c>
      <c r="M590" s="147">
        <f>L590*M3/J590</f>
        <v>200147.67776731445</v>
      </c>
      <c r="N590" s="6">
        <f>M590</f>
        <v>200147.67776731445</v>
      </c>
      <c r="O590" s="18">
        <f t="shared" si="128"/>
        <v>3.0000000000000001E-5</v>
      </c>
      <c r="P590" s="14"/>
      <c r="Q590" s="217" t="e">
        <f t="shared" si="127"/>
        <v>#VALUE!</v>
      </c>
    </row>
    <row r="591" spans="1:17" s="148" customFormat="1" x14ac:dyDescent="0.25">
      <c r="A591" s="252" t="s">
        <v>391</v>
      </c>
      <c r="B591" s="252"/>
      <c r="C591" s="252"/>
      <c r="D591" s="252"/>
      <c r="E591" s="252"/>
      <c r="F591" s="252"/>
      <c r="G591" s="252"/>
      <c r="H591" s="149"/>
      <c r="I591" s="150"/>
      <c r="J591" s="151"/>
      <c r="K591" s="120">
        <f>SUM(K590)</f>
        <v>198668</v>
      </c>
      <c r="L591" s="120">
        <f t="shared" ref="L591:O591" si="155">SUM(L590)</f>
        <v>198668</v>
      </c>
      <c r="M591" s="121">
        <f t="shared" si="155"/>
        <v>200147.67776731445</v>
      </c>
      <c r="N591" s="152">
        <f t="shared" si="155"/>
        <v>200147.67776731445</v>
      </c>
      <c r="O591" s="153">
        <f t="shared" si="155"/>
        <v>3.0000000000000001E-5</v>
      </c>
      <c r="P591" s="15"/>
      <c r="Q591" s="217"/>
    </row>
    <row r="592" spans="1:17" s="148" customFormat="1" x14ac:dyDescent="0.25">
      <c r="A592" s="154"/>
      <c r="B592" s="155"/>
      <c r="C592" s="156"/>
      <c r="D592" s="156"/>
      <c r="E592" s="157"/>
      <c r="F592" s="156"/>
      <c r="G592" s="156"/>
      <c r="H592" s="158"/>
      <c r="I592" s="159"/>
      <c r="J592" s="160"/>
      <c r="K592" s="161"/>
      <c r="L592" s="162"/>
      <c r="M592" s="163"/>
      <c r="N592" s="164"/>
      <c r="O592" s="20"/>
      <c r="P592" s="165"/>
      <c r="Q592" s="218"/>
    </row>
    <row r="593" spans="1:17" s="148" customFormat="1" ht="45" x14ac:dyDescent="0.25">
      <c r="A593" s="98" t="s">
        <v>147</v>
      </c>
      <c r="B593" s="139">
        <v>805027970</v>
      </c>
      <c r="C593" s="140" t="s">
        <v>256</v>
      </c>
      <c r="D593" s="141" t="s">
        <v>359</v>
      </c>
      <c r="E593" s="142" t="s">
        <v>352</v>
      </c>
      <c r="F593" s="141" t="s">
        <v>441</v>
      </c>
      <c r="G593" s="143" t="s">
        <v>330</v>
      </c>
      <c r="H593" s="144">
        <v>41788</v>
      </c>
      <c r="I593" s="145">
        <v>41788</v>
      </c>
      <c r="J593" s="146">
        <v>116.81</v>
      </c>
      <c r="K593" s="3">
        <v>6714228</v>
      </c>
      <c r="L593" s="116">
        <f>+K593</f>
        <v>6714228</v>
      </c>
      <c r="M593" s="147">
        <f>L593*M3/J593</f>
        <v>6764235.5195616819</v>
      </c>
      <c r="N593" s="6">
        <f>M593</f>
        <v>6764235.5195616819</v>
      </c>
      <c r="O593" s="18">
        <f t="shared" si="128"/>
        <v>9.7999999999999997E-4</v>
      </c>
      <c r="P593" s="14"/>
      <c r="Q593" s="217" t="e">
        <f t="shared" si="127"/>
        <v>#VALUE!</v>
      </c>
    </row>
    <row r="594" spans="1:17" s="148" customFormat="1" x14ac:dyDescent="0.25">
      <c r="A594" s="252" t="s">
        <v>391</v>
      </c>
      <c r="B594" s="252"/>
      <c r="C594" s="252"/>
      <c r="D594" s="252"/>
      <c r="E594" s="252"/>
      <c r="F594" s="252"/>
      <c r="G594" s="252"/>
      <c r="H594" s="149"/>
      <c r="I594" s="150"/>
      <c r="J594" s="151"/>
      <c r="K594" s="120">
        <f>SUM(K593)</f>
        <v>6714228</v>
      </c>
      <c r="L594" s="120">
        <f t="shared" ref="L594" si="156">SUM(L593)</f>
        <v>6714228</v>
      </c>
      <c r="M594" s="121">
        <f t="shared" ref="M594" si="157">SUM(M593)</f>
        <v>6764235.5195616819</v>
      </c>
      <c r="N594" s="152">
        <f t="shared" ref="N594:O594" si="158">SUM(N593)</f>
        <v>6764235.5195616819</v>
      </c>
      <c r="O594" s="153">
        <f t="shared" si="158"/>
        <v>9.7999999999999997E-4</v>
      </c>
      <c r="P594" s="15"/>
      <c r="Q594" s="217"/>
    </row>
    <row r="595" spans="1:17" s="148" customFormat="1" x14ac:dyDescent="0.25">
      <c r="A595" s="154"/>
      <c r="B595" s="155"/>
      <c r="C595" s="156"/>
      <c r="D595" s="156"/>
      <c r="E595" s="157"/>
      <c r="F595" s="156"/>
      <c r="G595" s="156"/>
      <c r="H595" s="158"/>
      <c r="I595" s="159"/>
      <c r="J595" s="160"/>
      <c r="K595" s="161"/>
      <c r="L595" s="162"/>
      <c r="M595" s="163"/>
      <c r="N595" s="164"/>
      <c r="O595" s="20"/>
      <c r="P595" s="165"/>
      <c r="Q595" s="218"/>
    </row>
    <row r="596" spans="1:17" s="148" customFormat="1" ht="30" x14ac:dyDescent="0.25">
      <c r="A596" s="98" t="s">
        <v>148</v>
      </c>
      <c r="B596" s="139">
        <v>830070875</v>
      </c>
      <c r="C596" s="140" t="s">
        <v>257</v>
      </c>
      <c r="D596" s="141" t="s">
        <v>359</v>
      </c>
      <c r="E596" s="142" t="s">
        <v>352</v>
      </c>
      <c r="F596" s="141" t="s">
        <v>441</v>
      </c>
      <c r="G596" s="143">
        <v>40292</v>
      </c>
      <c r="H596" s="144">
        <v>41731</v>
      </c>
      <c r="I596" s="145">
        <v>41762</v>
      </c>
      <c r="J596" s="146">
        <v>116.81</v>
      </c>
      <c r="K596" s="3">
        <v>1062927</v>
      </c>
      <c r="L596" s="116">
        <f>+K596</f>
        <v>1062927</v>
      </c>
      <c r="M596" s="147">
        <f>L596*$M$3/J596</f>
        <v>1070843.6722883317</v>
      </c>
      <c r="N596" s="6">
        <f>M596</f>
        <v>1070843.6722883317</v>
      </c>
      <c r="O596" s="18">
        <f t="shared" si="128"/>
        <v>1.6000000000000001E-4</v>
      </c>
      <c r="P596" s="14"/>
      <c r="Q596" s="217">
        <f t="shared" si="127"/>
        <v>-40292</v>
      </c>
    </row>
    <row r="597" spans="1:17" s="148" customFormat="1" ht="30" x14ac:dyDescent="0.25">
      <c r="A597" s="98" t="s">
        <v>148</v>
      </c>
      <c r="B597" s="139">
        <v>830070875</v>
      </c>
      <c r="C597" s="140" t="s">
        <v>257</v>
      </c>
      <c r="D597" s="141" t="s">
        <v>359</v>
      </c>
      <c r="E597" s="142" t="s">
        <v>352</v>
      </c>
      <c r="F597" s="141" t="s">
        <v>441</v>
      </c>
      <c r="G597" s="143">
        <v>40298</v>
      </c>
      <c r="H597" s="144">
        <v>41731</v>
      </c>
      <c r="I597" s="145">
        <v>41762</v>
      </c>
      <c r="J597" s="146">
        <v>116.81</v>
      </c>
      <c r="K597" s="3">
        <v>313600</v>
      </c>
      <c r="L597" s="116">
        <f t="shared" ref="L597:L601" si="159">+K597</f>
        <v>313600</v>
      </c>
      <c r="M597" s="147">
        <f t="shared" ref="M597:M601" si="160">L597*$M$3/J597</f>
        <v>315935.69043746253</v>
      </c>
      <c r="N597" s="6">
        <f t="shared" ref="N597:N601" si="161">M597</f>
        <v>315935.69043746253</v>
      </c>
      <c r="O597" s="18">
        <f t="shared" si="128"/>
        <v>5.0000000000000002E-5</v>
      </c>
      <c r="P597" s="14"/>
      <c r="Q597" s="217">
        <f t="shared" si="127"/>
        <v>-40298</v>
      </c>
    </row>
    <row r="598" spans="1:17" s="148" customFormat="1" ht="30" x14ac:dyDescent="0.25">
      <c r="A598" s="98" t="s">
        <v>148</v>
      </c>
      <c r="B598" s="139">
        <v>830070875</v>
      </c>
      <c r="C598" s="140" t="s">
        <v>257</v>
      </c>
      <c r="D598" s="141" t="s">
        <v>359</v>
      </c>
      <c r="E598" s="142" t="s">
        <v>352</v>
      </c>
      <c r="F598" s="141" t="s">
        <v>441</v>
      </c>
      <c r="G598" s="143">
        <v>40394</v>
      </c>
      <c r="H598" s="144">
        <v>41750</v>
      </c>
      <c r="I598" s="145">
        <v>41781</v>
      </c>
      <c r="J598" s="146">
        <v>116.81</v>
      </c>
      <c r="K598" s="3">
        <v>583957</v>
      </c>
      <c r="L598" s="116">
        <f t="shared" si="159"/>
        <v>583957</v>
      </c>
      <c r="M598" s="147">
        <f t="shared" si="160"/>
        <v>588306.30733670061</v>
      </c>
      <c r="N598" s="6">
        <f t="shared" si="161"/>
        <v>588306.30733670061</v>
      </c>
      <c r="O598" s="18">
        <f t="shared" si="128"/>
        <v>9.0000000000000006E-5</v>
      </c>
      <c r="P598" s="14"/>
      <c r="Q598" s="217">
        <f t="shared" si="127"/>
        <v>-40394</v>
      </c>
    </row>
    <row r="599" spans="1:17" s="148" customFormat="1" ht="30" x14ac:dyDescent="0.25">
      <c r="A599" s="98" t="s">
        <v>148</v>
      </c>
      <c r="B599" s="139">
        <v>830070875</v>
      </c>
      <c r="C599" s="140" t="s">
        <v>257</v>
      </c>
      <c r="D599" s="141" t="s">
        <v>359</v>
      </c>
      <c r="E599" s="142" t="s">
        <v>352</v>
      </c>
      <c r="F599" s="141" t="s">
        <v>441</v>
      </c>
      <c r="G599" s="143">
        <v>40573</v>
      </c>
      <c r="H599" s="144">
        <v>41773</v>
      </c>
      <c r="I599" s="145">
        <v>41805</v>
      </c>
      <c r="J599" s="146">
        <v>116.91</v>
      </c>
      <c r="K599" s="3">
        <v>433608</v>
      </c>
      <c r="L599" s="116">
        <f t="shared" si="159"/>
        <v>433608</v>
      </c>
      <c r="M599" s="147">
        <f t="shared" si="160"/>
        <v>436463.85629971779</v>
      </c>
      <c r="N599" s="6">
        <f t="shared" si="161"/>
        <v>436463.85629971779</v>
      </c>
      <c r="O599" s="18">
        <f t="shared" ref="O599:O660" si="162">ROUND(N599/$N$1042,5)</f>
        <v>6.0000000000000002E-5</v>
      </c>
      <c r="P599" s="14"/>
      <c r="Q599" s="217">
        <f t="shared" si="127"/>
        <v>-40573</v>
      </c>
    </row>
    <row r="600" spans="1:17" s="148" customFormat="1" ht="30" x14ac:dyDescent="0.25">
      <c r="A600" s="98" t="s">
        <v>148</v>
      </c>
      <c r="B600" s="139">
        <v>830070875</v>
      </c>
      <c r="C600" s="140" t="s">
        <v>257</v>
      </c>
      <c r="D600" s="141" t="s">
        <v>359</v>
      </c>
      <c r="E600" s="142" t="s">
        <v>352</v>
      </c>
      <c r="F600" s="141" t="s">
        <v>441</v>
      </c>
      <c r="G600" s="143">
        <v>40666</v>
      </c>
      <c r="H600" s="144">
        <v>41786</v>
      </c>
      <c r="I600" s="145">
        <v>41818</v>
      </c>
      <c r="J600" s="146">
        <v>116.91</v>
      </c>
      <c r="K600" s="3">
        <v>228868</v>
      </c>
      <c r="L600" s="116">
        <f t="shared" si="159"/>
        <v>228868</v>
      </c>
      <c r="M600" s="147">
        <f t="shared" si="160"/>
        <v>230375.38482593451</v>
      </c>
      <c r="N600" s="6">
        <f t="shared" si="161"/>
        <v>230375.38482593451</v>
      </c>
      <c r="O600" s="18">
        <f t="shared" si="162"/>
        <v>3.0000000000000001E-5</v>
      </c>
      <c r="P600" s="14"/>
      <c r="Q600" s="217">
        <f t="shared" ref="Q600:Q721" si="163">+G600*-1</f>
        <v>-40666</v>
      </c>
    </row>
    <row r="601" spans="1:17" s="148" customFormat="1" ht="30" x14ac:dyDescent="0.25">
      <c r="A601" s="98" t="s">
        <v>148</v>
      </c>
      <c r="B601" s="139">
        <v>830070875</v>
      </c>
      <c r="C601" s="140" t="s">
        <v>257</v>
      </c>
      <c r="D601" s="141" t="s">
        <v>359</v>
      </c>
      <c r="E601" s="142" t="s">
        <v>352</v>
      </c>
      <c r="F601" s="141" t="s">
        <v>441</v>
      </c>
      <c r="G601" s="143">
        <v>40786</v>
      </c>
      <c r="H601" s="144">
        <v>41806</v>
      </c>
      <c r="I601" s="145">
        <v>41837</v>
      </c>
      <c r="J601" s="146">
        <v>117.09</v>
      </c>
      <c r="K601" s="3">
        <v>1975581</v>
      </c>
      <c r="L601" s="116">
        <f t="shared" si="159"/>
        <v>1975581</v>
      </c>
      <c r="M601" s="147">
        <f t="shared" si="160"/>
        <v>1985535.6740968486</v>
      </c>
      <c r="N601" s="6">
        <f t="shared" si="161"/>
        <v>1985535.6740968486</v>
      </c>
      <c r="O601" s="18">
        <f t="shared" si="162"/>
        <v>2.9E-4</v>
      </c>
      <c r="P601" s="14"/>
      <c r="Q601" s="217">
        <f t="shared" si="163"/>
        <v>-40786</v>
      </c>
    </row>
    <row r="602" spans="1:17" s="148" customFormat="1" x14ac:dyDescent="0.25">
      <c r="A602" s="252" t="s">
        <v>391</v>
      </c>
      <c r="B602" s="252"/>
      <c r="C602" s="252"/>
      <c r="D602" s="252"/>
      <c r="E602" s="252"/>
      <c r="F602" s="252"/>
      <c r="G602" s="252"/>
      <c r="H602" s="149"/>
      <c r="I602" s="150"/>
      <c r="J602" s="151"/>
      <c r="K602" s="120">
        <f>SUM(K596:K601)</f>
        <v>4598541</v>
      </c>
      <c r="L602" s="120">
        <f t="shared" ref="L602:O602" si="164">SUM(L596:L601)</f>
        <v>4598541</v>
      </c>
      <c r="M602" s="121">
        <f t="shared" si="164"/>
        <v>4627460.5852849958</v>
      </c>
      <c r="N602" s="152">
        <f t="shared" si="164"/>
        <v>4627460.5852849958</v>
      </c>
      <c r="O602" s="153">
        <f t="shared" si="164"/>
        <v>6.8000000000000005E-4</v>
      </c>
      <c r="P602" s="15"/>
      <c r="Q602" s="217"/>
    </row>
    <row r="603" spans="1:17" s="148" customFormat="1" x14ac:dyDescent="0.25">
      <c r="A603" s="154"/>
      <c r="B603" s="155"/>
      <c r="C603" s="156"/>
      <c r="D603" s="156"/>
      <c r="E603" s="157"/>
      <c r="F603" s="156"/>
      <c r="G603" s="156"/>
      <c r="H603" s="158"/>
      <c r="I603" s="159"/>
      <c r="J603" s="160"/>
      <c r="K603" s="161"/>
      <c r="L603" s="162"/>
      <c r="M603" s="163"/>
      <c r="N603" s="164"/>
      <c r="O603" s="20"/>
      <c r="P603" s="165"/>
      <c r="Q603" s="218"/>
    </row>
    <row r="604" spans="1:17" s="148" customFormat="1" ht="30" x14ac:dyDescent="0.25">
      <c r="A604" s="98" t="s">
        <v>149</v>
      </c>
      <c r="B604" s="139">
        <v>890303208</v>
      </c>
      <c r="C604" s="140" t="s">
        <v>258</v>
      </c>
      <c r="D604" s="141" t="s">
        <v>356</v>
      </c>
      <c r="E604" s="142" t="s">
        <v>352</v>
      </c>
      <c r="F604" s="141" t="s">
        <v>441</v>
      </c>
      <c r="G604" s="143">
        <v>10180143</v>
      </c>
      <c r="H604" s="144">
        <v>41918</v>
      </c>
      <c r="I604" s="145">
        <v>41950</v>
      </c>
      <c r="J604" s="146">
        <v>117.68</v>
      </c>
      <c r="K604" s="3">
        <v>69360</v>
      </c>
      <c r="L604" s="116">
        <v>0</v>
      </c>
      <c r="M604" s="147">
        <f>L604*M3/J604</f>
        <v>0</v>
      </c>
      <c r="N604" s="6">
        <f>K604</f>
        <v>69360</v>
      </c>
      <c r="O604" s="18">
        <f t="shared" si="162"/>
        <v>1.0000000000000001E-5</v>
      </c>
      <c r="P604" s="14"/>
      <c r="Q604" s="217">
        <f t="shared" si="163"/>
        <v>-10180143</v>
      </c>
    </row>
    <row r="605" spans="1:17" s="148" customFormat="1" x14ac:dyDescent="0.25">
      <c r="A605" s="252" t="s">
        <v>391</v>
      </c>
      <c r="B605" s="252"/>
      <c r="C605" s="252"/>
      <c r="D605" s="252"/>
      <c r="E605" s="252"/>
      <c r="F605" s="252"/>
      <c r="G605" s="252"/>
      <c r="H605" s="149"/>
      <c r="I605" s="150"/>
      <c r="J605" s="151"/>
      <c r="K605" s="120">
        <f>SUM(K604)</f>
        <v>69360</v>
      </c>
      <c r="L605" s="120">
        <f t="shared" ref="L605:O605" si="165">SUM(L604)</f>
        <v>0</v>
      </c>
      <c r="M605" s="121">
        <f t="shared" si="165"/>
        <v>0</v>
      </c>
      <c r="N605" s="152">
        <f t="shared" si="165"/>
        <v>69360</v>
      </c>
      <c r="O605" s="153">
        <f t="shared" si="165"/>
        <v>1.0000000000000001E-5</v>
      </c>
      <c r="P605" s="15"/>
      <c r="Q605" s="217"/>
    </row>
    <row r="606" spans="1:17" s="148" customFormat="1" x14ac:dyDescent="0.25">
      <c r="A606" s="154"/>
      <c r="B606" s="155"/>
      <c r="C606" s="156"/>
      <c r="D606" s="156"/>
      <c r="E606" s="157"/>
      <c r="F606" s="156"/>
      <c r="G606" s="156"/>
      <c r="H606" s="158"/>
      <c r="I606" s="159"/>
      <c r="J606" s="160"/>
      <c r="K606" s="161"/>
      <c r="L606" s="162"/>
      <c r="M606" s="163"/>
      <c r="N606" s="164"/>
      <c r="O606" s="20"/>
      <c r="P606" s="165"/>
      <c r="Q606" s="218"/>
    </row>
    <row r="607" spans="1:17" s="148" customFormat="1" ht="45" x14ac:dyDescent="0.25">
      <c r="A607" s="98" t="s">
        <v>150</v>
      </c>
      <c r="B607" s="139">
        <v>12893</v>
      </c>
      <c r="C607" s="140" t="s">
        <v>259</v>
      </c>
      <c r="D607" s="141" t="s">
        <v>452</v>
      </c>
      <c r="E607" s="142" t="s">
        <v>453</v>
      </c>
      <c r="F607" s="141" t="s">
        <v>441</v>
      </c>
      <c r="G607" s="143">
        <v>143195</v>
      </c>
      <c r="H607" s="144">
        <v>41698</v>
      </c>
      <c r="I607" s="145">
        <v>41698</v>
      </c>
      <c r="J607" s="146">
        <v>115.26</v>
      </c>
      <c r="K607" s="3">
        <v>34183536</v>
      </c>
      <c r="L607" s="116">
        <f>+K607</f>
        <v>34183536</v>
      </c>
      <c r="M607" s="147">
        <f>L607*$M$3/J607</f>
        <v>34901253.830296718</v>
      </c>
      <c r="N607" s="6">
        <f>M607</f>
        <v>34901253.830296718</v>
      </c>
      <c r="O607" s="18">
        <f t="shared" si="162"/>
        <v>5.0699999999999999E-3</v>
      </c>
      <c r="P607" s="14"/>
      <c r="Q607" s="217">
        <f t="shared" si="163"/>
        <v>-143195</v>
      </c>
    </row>
    <row r="608" spans="1:17" s="148" customFormat="1" ht="45" x14ac:dyDescent="0.25">
      <c r="A608" s="98" t="s">
        <v>151</v>
      </c>
      <c r="B608" s="139">
        <v>12893</v>
      </c>
      <c r="C608" s="140" t="s">
        <v>259</v>
      </c>
      <c r="D608" s="141" t="s">
        <v>452</v>
      </c>
      <c r="E608" s="142" t="s">
        <v>453</v>
      </c>
      <c r="F608" s="141" t="s">
        <v>441</v>
      </c>
      <c r="G608" s="143">
        <v>6372</v>
      </c>
      <c r="H608" s="144">
        <v>41758</v>
      </c>
      <c r="I608" s="145">
        <v>41758</v>
      </c>
      <c r="J608" s="146">
        <v>116.24</v>
      </c>
      <c r="K608" s="3">
        <v>112787856.25</v>
      </c>
      <c r="L608" s="116">
        <f>+K608</f>
        <v>112787856.25</v>
      </c>
      <c r="M608" s="147">
        <f>L608*$M$3/J608</f>
        <v>114185090.53251894</v>
      </c>
      <c r="N608" s="6">
        <f>M608</f>
        <v>114185090.53251894</v>
      </c>
      <c r="O608" s="18">
        <f t="shared" si="162"/>
        <v>1.6580000000000001E-2</v>
      </c>
      <c r="P608" s="14"/>
      <c r="Q608" s="217">
        <f t="shared" si="163"/>
        <v>-6372</v>
      </c>
    </row>
    <row r="609" spans="1:17" s="148" customFormat="1" x14ac:dyDescent="0.25">
      <c r="A609" s="252" t="s">
        <v>391</v>
      </c>
      <c r="B609" s="252"/>
      <c r="C609" s="252"/>
      <c r="D609" s="252"/>
      <c r="E609" s="252"/>
      <c r="F609" s="252"/>
      <c r="G609" s="252"/>
      <c r="H609" s="149"/>
      <c r="I609" s="150"/>
      <c r="J609" s="151"/>
      <c r="K609" s="120">
        <f>SUM(K607:K608)</f>
        <v>146971392.25</v>
      </c>
      <c r="L609" s="120">
        <f t="shared" ref="L609" si="166">SUM(L607:L608)</f>
        <v>146971392.25</v>
      </c>
      <c r="M609" s="121">
        <f t="shared" ref="M609" si="167">SUM(M607:M608)</f>
        <v>149086344.36281565</v>
      </c>
      <c r="N609" s="152">
        <f t="shared" ref="N609:O609" si="168">SUM(N607:N608)</f>
        <v>149086344.36281565</v>
      </c>
      <c r="O609" s="153">
        <f t="shared" si="168"/>
        <v>2.1650000000000003E-2</v>
      </c>
      <c r="P609" s="15"/>
      <c r="Q609" s="217"/>
    </row>
    <row r="610" spans="1:17" s="148" customFormat="1" x14ac:dyDescent="0.25">
      <c r="A610" s="154"/>
      <c r="B610" s="155"/>
      <c r="C610" s="156"/>
      <c r="D610" s="156"/>
      <c r="E610" s="157"/>
      <c r="F610" s="156"/>
      <c r="G610" s="156"/>
      <c r="H610" s="158"/>
      <c r="I610" s="159"/>
      <c r="J610" s="160"/>
      <c r="K610" s="161"/>
      <c r="L610" s="162"/>
      <c r="M610" s="163"/>
      <c r="N610" s="164"/>
      <c r="O610" s="20"/>
      <c r="P610" s="165"/>
      <c r="Q610" s="218"/>
    </row>
    <row r="611" spans="1:17" s="148" customFormat="1" x14ac:dyDescent="0.25">
      <c r="A611" s="98" t="s">
        <v>152</v>
      </c>
      <c r="B611" s="139">
        <v>900428743</v>
      </c>
      <c r="C611" s="140" t="s">
        <v>260</v>
      </c>
      <c r="D611" s="141" t="s">
        <v>359</v>
      </c>
      <c r="E611" s="142" t="s">
        <v>352</v>
      </c>
      <c r="F611" s="141" t="s">
        <v>441</v>
      </c>
      <c r="G611" s="143" t="s">
        <v>443</v>
      </c>
      <c r="H611" s="144">
        <v>41793</v>
      </c>
      <c r="I611" s="145">
        <v>41793</v>
      </c>
      <c r="J611" s="146">
        <v>116.91</v>
      </c>
      <c r="K611" s="3">
        <v>122589361</v>
      </c>
      <c r="L611" s="116">
        <f>+K611</f>
        <v>122589361</v>
      </c>
      <c r="M611" s="147">
        <f>L611*M3/J611</f>
        <v>123396766.76486188</v>
      </c>
      <c r="N611" s="6">
        <f>M611</f>
        <v>123396766.76486188</v>
      </c>
      <c r="O611" s="18">
        <f t="shared" si="162"/>
        <v>1.7919999999999998E-2</v>
      </c>
      <c r="P611" s="14" t="s">
        <v>444</v>
      </c>
      <c r="Q611" s="217" t="e">
        <f t="shared" si="163"/>
        <v>#VALUE!</v>
      </c>
    </row>
    <row r="612" spans="1:17" s="148" customFormat="1" x14ac:dyDescent="0.25">
      <c r="A612" s="252" t="s">
        <v>391</v>
      </c>
      <c r="B612" s="252"/>
      <c r="C612" s="252"/>
      <c r="D612" s="252"/>
      <c r="E612" s="252"/>
      <c r="F612" s="252"/>
      <c r="G612" s="252"/>
      <c r="H612" s="149"/>
      <c r="I612" s="150"/>
      <c r="J612" s="151"/>
      <c r="K612" s="120">
        <f>SUM(K611)</f>
        <v>122589361</v>
      </c>
      <c r="L612" s="120">
        <f t="shared" ref="L612:M612" si="169">SUM(L611)</f>
        <v>122589361</v>
      </c>
      <c r="M612" s="121">
        <f t="shared" si="169"/>
        <v>123396766.76486188</v>
      </c>
      <c r="N612" s="152">
        <f>SUM(N611)</f>
        <v>123396766.76486188</v>
      </c>
      <c r="O612" s="153">
        <f>SUM(O611)</f>
        <v>1.7919999999999998E-2</v>
      </c>
      <c r="P612" s="15"/>
      <c r="Q612" s="217"/>
    </row>
    <row r="613" spans="1:17" s="148" customFormat="1" x14ac:dyDescent="0.25">
      <c r="A613" s="154"/>
      <c r="B613" s="155"/>
      <c r="C613" s="156"/>
      <c r="D613" s="156"/>
      <c r="E613" s="157"/>
      <c r="F613" s="156"/>
      <c r="G613" s="156"/>
      <c r="H613" s="158"/>
      <c r="I613" s="159"/>
      <c r="J613" s="160"/>
      <c r="K613" s="161"/>
      <c r="L613" s="162"/>
      <c r="M613" s="163"/>
      <c r="N613" s="164"/>
      <c r="O613" s="20"/>
      <c r="P613" s="165"/>
      <c r="Q613" s="218"/>
    </row>
    <row r="614" spans="1:17" s="148" customFormat="1" x14ac:dyDescent="0.25">
      <c r="A614" s="98" t="s">
        <v>153</v>
      </c>
      <c r="B614" s="139">
        <v>800195190</v>
      </c>
      <c r="C614" s="140" t="s">
        <v>261</v>
      </c>
      <c r="D614" s="141" t="s">
        <v>359</v>
      </c>
      <c r="E614" s="142" t="s">
        <v>352</v>
      </c>
      <c r="F614" s="141" t="s">
        <v>441</v>
      </c>
      <c r="G614" s="143">
        <v>13837</v>
      </c>
      <c r="H614" s="144">
        <v>41649</v>
      </c>
      <c r="I614" s="145">
        <f>+H614+31</f>
        <v>41680</v>
      </c>
      <c r="J614" s="146">
        <v>115.26</v>
      </c>
      <c r="K614" s="3">
        <v>658729</v>
      </c>
      <c r="L614" s="116">
        <f>+K614</f>
        <v>658729</v>
      </c>
      <c r="M614" s="147">
        <f>L614*$M$3/J614</f>
        <v>672559.68002776324</v>
      </c>
      <c r="N614" s="6">
        <f>M614</f>
        <v>672559.68002776324</v>
      </c>
      <c r="O614" s="18">
        <f t="shared" si="162"/>
        <v>1E-4</v>
      </c>
      <c r="P614" s="14"/>
      <c r="Q614" s="217">
        <f t="shared" si="163"/>
        <v>-13837</v>
      </c>
    </row>
    <row r="615" spans="1:17" s="148" customFormat="1" x14ac:dyDescent="0.25">
      <c r="A615" s="98" t="s">
        <v>153</v>
      </c>
      <c r="B615" s="139">
        <v>800195190</v>
      </c>
      <c r="C615" s="140" t="s">
        <v>261</v>
      </c>
      <c r="D615" s="141" t="s">
        <v>359</v>
      </c>
      <c r="E615" s="142" t="s">
        <v>352</v>
      </c>
      <c r="F615" s="141" t="s">
        <v>441</v>
      </c>
      <c r="G615" s="143">
        <v>17453</v>
      </c>
      <c r="H615" s="144">
        <v>41684</v>
      </c>
      <c r="I615" s="145">
        <f t="shared" ref="I615:I622" si="170">+H615+31</f>
        <v>41715</v>
      </c>
      <c r="J615" s="146">
        <v>115.71</v>
      </c>
      <c r="K615" s="3">
        <v>682380</v>
      </c>
      <c r="L615" s="116">
        <f t="shared" ref="L615:L622" si="171">+K615</f>
        <v>682380</v>
      </c>
      <c r="M615" s="147">
        <f t="shared" ref="M615:M622" si="172">L615*$M$3/J615</f>
        <v>693997.73917552514</v>
      </c>
      <c r="N615" s="6">
        <f t="shared" ref="N615:N622" si="173">M615</f>
        <v>693997.73917552514</v>
      </c>
      <c r="O615" s="18">
        <f t="shared" si="162"/>
        <v>1E-4</v>
      </c>
      <c r="P615" s="14"/>
      <c r="Q615" s="217">
        <f t="shared" si="163"/>
        <v>-17453</v>
      </c>
    </row>
    <row r="616" spans="1:17" s="148" customFormat="1" x14ac:dyDescent="0.25">
      <c r="A616" s="98" t="s">
        <v>153</v>
      </c>
      <c r="B616" s="139">
        <v>800195190</v>
      </c>
      <c r="C616" s="140" t="s">
        <v>261</v>
      </c>
      <c r="D616" s="141" t="s">
        <v>359</v>
      </c>
      <c r="E616" s="142" t="s">
        <v>352</v>
      </c>
      <c r="F616" s="141" t="s">
        <v>441</v>
      </c>
      <c r="G616" s="143">
        <v>14102</v>
      </c>
      <c r="H616" s="144">
        <v>41688</v>
      </c>
      <c r="I616" s="145">
        <f t="shared" si="170"/>
        <v>41719</v>
      </c>
      <c r="J616" s="146">
        <v>115.71</v>
      </c>
      <c r="K616" s="3">
        <v>9460008</v>
      </c>
      <c r="L616" s="116">
        <f t="shared" si="171"/>
        <v>9460008</v>
      </c>
      <c r="M616" s="147">
        <f t="shared" si="172"/>
        <v>9621067.6816178393</v>
      </c>
      <c r="N616" s="6">
        <f t="shared" si="173"/>
        <v>9621067.6816178393</v>
      </c>
      <c r="O616" s="18">
        <f t="shared" si="162"/>
        <v>1.4E-3</v>
      </c>
      <c r="P616" s="14"/>
      <c r="Q616" s="217">
        <f t="shared" si="163"/>
        <v>-14102</v>
      </c>
    </row>
    <row r="617" spans="1:17" s="148" customFormat="1" x14ac:dyDescent="0.25">
      <c r="A617" s="98" t="s">
        <v>153</v>
      </c>
      <c r="B617" s="139">
        <v>800195190</v>
      </c>
      <c r="C617" s="140" t="s">
        <v>261</v>
      </c>
      <c r="D617" s="141" t="s">
        <v>359</v>
      </c>
      <c r="E617" s="142" t="s">
        <v>352</v>
      </c>
      <c r="F617" s="141" t="s">
        <v>441</v>
      </c>
      <c r="G617" s="143">
        <v>1057</v>
      </c>
      <c r="H617" s="144">
        <v>41690</v>
      </c>
      <c r="I617" s="145">
        <f t="shared" si="170"/>
        <v>41721</v>
      </c>
      <c r="J617" s="146">
        <v>115.71</v>
      </c>
      <c r="K617" s="3">
        <v>2576520</v>
      </c>
      <c r="L617" s="116">
        <f t="shared" si="171"/>
        <v>2576520</v>
      </c>
      <c r="M617" s="147">
        <f t="shared" si="172"/>
        <v>2620386.0824474986</v>
      </c>
      <c r="N617" s="6">
        <f t="shared" si="173"/>
        <v>2620386.0824474986</v>
      </c>
      <c r="O617" s="18">
        <f t="shared" si="162"/>
        <v>3.8000000000000002E-4</v>
      </c>
      <c r="P617" s="14"/>
      <c r="Q617" s="217">
        <f t="shared" si="163"/>
        <v>-1057</v>
      </c>
    </row>
    <row r="618" spans="1:17" s="148" customFormat="1" x14ac:dyDescent="0.25">
      <c r="A618" s="98" t="s">
        <v>153</v>
      </c>
      <c r="B618" s="139">
        <v>800195190</v>
      </c>
      <c r="C618" s="140" t="s">
        <v>261</v>
      </c>
      <c r="D618" s="141" t="s">
        <v>359</v>
      </c>
      <c r="E618" s="142" t="s">
        <v>352</v>
      </c>
      <c r="F618" s="141" t="s">
        <v>441</v>
      </c>
      <c r="G618" s="143">
        <v>14131</v>
      </c>
      <c r="H618" s="144">
        <v>41689</v>
      </c>
      <c r="I618" s="145">
        <f t="shared" si="170"/>
        <v>41720</v>
      </c>
      <c r="J618" s="146">
        <v>115.71</v>
      </c>
      <c r="K618" s="3">
        <v>10883402</v>
      </c>
      <c r="L618" s="116">
        <f t="shared" si="171"/>
        <v>10883402</v>
      </c>
      <c r="M618" s="147">
        <f t="shared" si="172"/>
        <v>11068695.42269467</v>
      </c>
      <c r="N618" s="6">
        <f t="shared" si="173"/>
        <v>11068695.42269467</v>
      </c>
      <c r="O618" s="18">
        <f t="shared" si="162"/>
        <v>1.6100000000000001E-3</v>
      </c>
      <c r="P618" s="14"/>
      <c r="Q618" s="217">
        <f t="shared" si="163"/>
        <v>-14131</v>
      </c>
    </row>
    <row r="619" spans="1:17" s="148" customFormat="1" x14ac:dyDescent="0.25">
      <c r="A619" s="98" t="s">
        <v>153</v>
      </c>
      <c r="B619" s="139">
        <v>800195190</v>
      </c>
      <c r="C619" s="140" t="s">
        <v>261</v>
      </c>
      <c r="D619" s="141" t="s">
        <v>359</v>
      </c>
      <c r="E619" s="142" t="s">
        <v>352</v>
      </c>
      <c r="F619" s="141" t="s">
        <v>441</v>
      </c>
      <c r="G619" s="143">
        <v>14175</v>
      </c>
      <c r="H619" s="144">
        <v>41695</v>
      </c>
      <c r="I619" s="145">
        <f t="shared" si="170"/>
        <v>41726</v>
      </c>
      <c r="J619" s="146">
        <v>115.71</v>
      </c>
      <c r="K619" s="3">
        <v>1487159</v>
      </c>
      <c r="L619" s="116">
        <f t="shared" si="171"/>
        <v>1487159</v>
      </c>
      <c r="M619" s="147">
        <f t="shared" si="172"/>
        <v>1512478.3607294098</v>
      </c>
      <c r="N619" s="6">
        <f t="shared" si="173"/>
        <v>1512478.3607294098</v>
      </c>
      <c r="O619" s="18">
        <f t="shared" si="162"/>
        <v>2.2000000000000001E-4</v>
      </c>
      <c r="P619" s="14"/>
      <c r="Q619" s="217">
        <f t="shared" si="163"/>
        <v>-14175</v>
      </c>
    </row>
    <row r="620" spans="1:17" s="148" customFormat="1" x14ac:dyDescent="0.25">
      <c r="A620" s="98" t="s">
        <v>153</v>
      </c>
      <c r="B620" s="139">
        <v>800195190</v>
      </c>
      <c r="C620" s="140" t="s">
        <v>261</v>
      </c>
      <c r="D620" s="141" t="s">
        <v>359</v>
      </c>
      <c r="E620" s="142" t="s">
        <v>352</v>
      </c>
      <c r="F620" s="141" t="s">
        <v>441</v>
      </c>
      <c r="G620" s="143">
        <v>14340</v>
      </c>
      <c r="H620" s="144">
        <v>41709</v>
      </c>
      <c r="I620" s="145">
        <f t="shared" si="170"/>
        <v>41740</v>
      </c>
      <c r="J620" s="146">
        <v>116.24</v>
      </c>
      <c r="K620" s="3">
        <v>4080001</v>
      </c>
      <c r="L620" s="116">
        <f t="shared" si="171"/>
        <v>4080001</v>
      </c>
      <c r="M620" s="147">
        <f t="shared" si="172"/>
        <v>4130544.7150722644</v>
      </c>
      <c r="N620" s="6">
        <f t="shared" si="173"/>
        <v>4130544.7150722644</v>
      </c>
      <c r="O620" s="18">
        <f t="shared" si="162"/>
        <v>5.9999999999999995E-4</v>
      </c>
      <c r="P620" s="14"/>
      <c r="Q620" s="217">
        <f t="shared" si="163"/>
        <v>-14340</v>
      </c>
    </row>
    <row r="621" spans="1:17" s="148" customFormat="1" x14ac:dyDescent="0.25">
      <c r="A621" s="98" t="s">
        <v>153</v>
      </c>
      <c r="B621" s="139">
        <v>800195190</v>
      </c>
      <c r="C621" s="140" t="s">
        <v>261</v>
      </c>
      <c r="D621" s="141" t="s">
        <v>359</v>
      </c>
      <c r="E621" s="142" t="s">
        <v>352</v>
      </c>
      <c r="F621" s="141" t="s">
        <v>441</v>
      </c>
      <c r="G621" s="143">
        <v>14410</v>
      </c>
      <c r="H621" s="144">
        <v>41717</v>
      </c>
      <c r="I621" s="145">
        <f t="shared" si="170"/>
        <v>41748</v>
      </c>
      <c r="J621" s="146">
        <v>116.24</v>
      </c>
      <c r="K621" s="3">
        <v>12658203</v>
      </c>
      <c r="L621" s="116">
        <f t="shared" si="171"/>
        <v>12658203</v>
      </c>
      <c r="M621" s="147">
        <f t="shared" si="172"/>
        <v>12815014.874741916</v>
      </c>
      <c r="N621" s="6">
        <f t="shared" si="173"/>
        <v>12815014.874741916</v>
      </c>
      <c r="O621" s="18">
        <f t="shared" si="162"/>
        <v>1.8600000000000001E-3</v>
      </c>
      <c r="P621" s="14"/>
      <c r="Q621" s="217">
        <f t="shared" si="163"/>
        <v>-14410</v>
      </c>
    </row>
    <row r="622" spans="1:17" s="148" customFormat="1" x14ac:dyDescent="0.25">
      <c r="A622" s="98" t="s">
        <v>153</v>
      </c>
      <c r="B622" s="139">
        <v>800195190</v>
      </c>
      <c r="C622" s="140" t="s">
        <v>261</v>
      </c>
      <c r="D622" s="141" t="s">
        <v>359</v>
      </c>
      <c r="E622" s="142" t="s">
        <v>352</v>
      </c>
      <c r="F622" s="141" t="s">
        <v>441</v>
      </c>
      <c r="G622" s="143">
        <v>14415</v>
      </c>
      <c r="H622" s="144">
        <v>41718</v>
      </c>
      <c r="I622" s="145">
        <f t="shared" si="170"/>
        <v>41749</v>
      </c>
      <c r="J622" s="146">
        <v>116.24</v>
      </c>
      <c r="K622" s="3">
        <v>1147372</v>
      </c>
      <c r="L622" s="116">
        <f t="shared" si="171"/>
        <v>1147372</v>
      </c>
      <c r="M622" s="147">
        <f t="shared" si="172"/>
        <v>1161585.8306951136</v>
      </c>
      <c r="N622" s="6">
        <f t="shared" si="173"/>
        <v>1161585.8306951136</v>
      </c>
      <c r="O622" s="18">
        <f t="shared" si="162"/>
        <v>1.7000000000000001E-4</v>
      </c>
      <c r="P622" s="14"/>
      <c r="Q622" s="217">
        <f t="shared" si="163"/>
        <v>-14415</v>
      </c>
    </row>
    <row r="623" spans="1:17" s="148" customFormat="1" x14ac:dyDescent="0.25">
      <c r="A623" s="252" t="s">
        <v>391</v>
      </c>
      <c r="B623" s="252"/>
      <c r="C623" s="252"/>
      <c r="D623" s="252"/>
      <c r="E623" s="252"/>
      <c r="F623" s="252"/>
      <c r="G623" s="252"/>
      <c r="H623" s="149"/>
      <c r="I623" s="150"/>
      <c r="J623" s="151"/>
      <c r="K623" s="120">
        <f>SUM(K614:K622)</f>
        <v>43633774</v>
      </c>
      <c r="L623" s="120">
        <f t="shared" ref="L623:O623" si="174">SUM(L614:L622)</f>
        <v>43633774</v>
      </c>
      <c r="M623" s="121">
        <f t="shared" si="174"/>
        <v>44296330.387202002</v>
      </c>
      <c r="N623" s="152">
        <f t="shared" si="174"/>
        <v>44296330.387202002</v>
      </c>
      <c r="O623" s="153">
        <f t="shared" si="174"/>
        <v>6.4400000000000013E-3</v>
      </c>
      <c r="P623" s="15"/>
      <c r="Q623" s="217"/>
    </row>
    <row r="624" spans="1:17" s="148" customFormat="1" x14ac:dyDescent="0.25">
      <c r="A624" s="154"/>
      <c r="B624" s="155"/>
      <c r="C624" s="156"/>
      <c r="D624" s="156"/>
      <c r="E624" s="157"/>
      <c r="F624" s="156"/>
      <c r="G624" s="156"/>
      <c r="H624" s="158"/>
      <c r="I624" s="159"/>
      <c r="J624" s="160"/>
      <c r="K624" s="161"/>
      <c r="L624" s="162"/>
      <c r="M624" s="163"/>
      <c r="N624" s="164"/>
      <c r="O624" s="20"/>
      <c r="P624" s="165"/>
      <c r="Q624" s="218"/>
    </row>
    <row r="625" spans="1:17" s="148" customFormat="1" x14ac:dyDescent="0.25">
      <c r="A625" s="98" t="s">
        <v>154</v>
      </c>
      <c r="B625" s="139">
        <v>900228797</v>
      </c>
      <c r="C625" s="140" t="s">
        <v>262</v>
      </c>
      <c r="D625" s="141" t="s">
        <v>359</v>
      </c>
      <c r="E625" s="142" t="s">
        <v>352</v>
      </c>
      <c r="F625" s="141" t="s">
        <v>441</v>
      </c>
      <c r="G625" s="143">
        <v>18</v>
      </c>
      <c r="H625" s="144">
        <v>41576</v>
      </c>
      <c r="I625" s="145">
        <v>41576</v>
      </c>
      <c r="J625" s="146">
        <v>113.93</v>
      </c>
      <c r="K625" s="3">
        <v>7000000</v>
      </c>
      <c r="L625" s="116">
        <f>+K625</f>
        <v>7000000</v>
      </c>
      <c r="M625" s="147">
        <f>L625*M3/J625</f>
        <v>7230404.6344246464</v>
      </c>
      <c r="N625" s="6">
        <f>M625</f>
        <v>7230404.6344246464</v>
      </c>
      <c r="O625" s="18">
        <f t="shared" si="162"/>
        <v>1.0499999999999999E-3</v>
      </c>
      <c r="P625" s="14"/>
      <c r="Q625" s="217">
        <f t="shared" si="163"/>
        <v>-18</v>
      </c>
    </row>
    <row r="626" spans="1:17" s="148" customFormat="1" x14ac:dyDescent="0.25">
      <c r="A626" s="252" t="s">
        <v>391</v>
      </c>
      <c r="B626" s="252"/>
      <c r="C626" s="252"/>
      <c r="D626" s="252"/>
      <c r="E626" s="252"/>
      <c r="F626" s="252"/>
      <c r="G626" s="252"/>
      <c r="H626" s="149"/>
      <c r="I626" s="150"/>
      <c r="J626" s="151"/>
      <c r="K626" s="120">
        <f>SUM(K625)</f>
        <v>7000000</v>
      </c>
      <c r="L626" s="120">
        <f t="shared" ref="L626:O626" si="175">SUM(L625)</f>
        <v>7000000</v>
      </c>
      <c r="M626" s="121">
        <f t="shared" si="175"/>
        <v>7230404.6344246464</v>
      </c>
      <c r="N626" s="152">
        <f t="shared" si="175"/>
        <v>7230404.6344246464</v>
      </c>
      <c r="O626" s="153">
        <f t="shared" si="175"/>
        <v>1.0499999999999999E-3</v>
      </c>
      <c r="P626" s="15"/>
      <c r="Q626" s="217"/>
    </row>
    <row r="627" spans="1:17" s="148" customFormat="1" x14ac:dyDescent="0.25">
      <c r="A627" s="154"/>
      <c r="B627" s="155"/>
      <c r="C627" s="156"/>
      <c r="D627" s="156"/>
      <c r="E627" s="157"/>
      <c r="F627" s="156"/>
      <c r="G627" s="156"/>
      <c r="H627" s="158"/>
      <c r="I627" s="159"/>
      <c r="J627" s="160"/>
      <c r="K627" s="161"/>
      <c r="L627" s="162"/>
      <c r="M627" s="163"/>
      <c r="N627" s="164"/>
      <c r="O627" s="20"/>
      <c r="P627" s="165"/>
      <c r="Q627" s="218"/>
    </row>
    <row r="628" spans="1:17" s="148" customFormat="1" ht="30" x14ac:dyDescent="0.25">
      <c r="A628" s="98" t="s">
        <v>155</v>
      </c>
      <c r="B628" s="139">
        <v>800180832</v>
      </c>
      <c r="C628" s="140" t="s">
        <v>262</v>
      </c>
      <c r="D628" s="141" t="s">
        <v>359</v>
      </c>
      <c r="E628" s="142" t="s">
        <v>352</v>
      </c>
      <c r="F628" s="141" t="s">
        <v>441</v>
      </c>
      <c r="G628" s="143">
        <v>24010300</v>
      </c>
      <c r="H628" s="144">
        <v>41821</v>
      </c>
      <c r="I628" s="145">
        <v>41853</v>
      </c>
      <c r="J628" s="146">
        <v>117.33</v>
      </c>
      <c r="K628" s="3">
        <v>2228223</v>
      </c>
      <c r="L628" s="116">
        <f>+K628</f>
        <v>2228223</v>
      </c>
      <c r="M628" s="147">
        <f>L628*M3/J628</f>
        <v>2234869.8767578625</v>
      </c>
      <c r="N628" s="6">
        <f>M628</f>
        <v>2234869.8767578625</v>
      </c>
      <c r="O628" s="18">
        <f t="shared" si="162"/>
        <v>3.2000000000000003E-4</v>
      </c>
      <c r="P628" s="14"/>
      <c r="Q628" s="217">
        <f t="shared" si="163"/>
        <v>-24010300</v>
      </c>
    </row>
    <row r="629" spans="1:17" s="148" customFormat="1" x14ac:dyDescent="0.25">
      <c r="A629" s="253" t="s">
        <v>391</v>
      </c>
      <c r="B629" s="254"/>
      <c r="C629" s="254"/>
      <c r="D629" s="254"/>
      <c r="E629" s="254"/>
      <c r="F629" s="254"/>
      <c r="G629" s="255"/>
      <c r="H629" s="149"/>
      <c r="I629" s="150"/>
      <c r="J629" s="151"/>
      <c r="K629" s="120">
        <f>SUM(K628)</f>
        <v>2228223</v>
      </c>
      <c r="L629" s="120">
        <f t="shared" ref="L629" si="176">SUM(L628)</f>
        <v>2228223</v>
      </c>
      <c r="M629" s="121">
        <f t="shared" ref="M629" si="177">SUM(M628)</f>
        <v>2234869.8767578625</v>
      </c>
      <c r="N629" s="152">
        <f t="shared" ref="N629:O629" si="178">SUM(N628)</f>
        <v>2234869.8767578625</v>
      </c>
      <c r="O629" s="153">
        <f t="shared" si="178"/>
        <v>3.2000000000000003E-4</v>
      </c>
      <c r="P629" s="15"/>
      <c r="Q629" s="217"/>
    </row>
    <row r="630" spans="1:17" s="148" customFormat="1" x14ac:dyDescent="0.25">
      <c r="A630" s="154"/>
      <c r="B630" s="155"/>
      <c r="C630" s="156"/>
      <c r="D630" s="156"/>
      <c r="E630" s="157"/>
      <c r="F630" s="156"/>
      <c r="G630" s="156"/>
      <c r="H630" s="158"/>
      <c r="I630" s="159"/>
      <c r="J630" s="160"/>
      <c r="K630" s="161"/>
      <c r="L630" s="162"/>
      <c r="M630" s="163"/>
      <c r="N630" s="164"/>
      <c r="O630" s="20"/>
      <c r="P630" s="165"/>
      <c r="Q630" s="218"/>
    </row>
    <row r="631" spans="1:17" s="148" customFormat="1" ht="30" x14ac:dyDescent="0.25">
      <c r="A631" s="98" t="s">
        <v>156</v>
      </c>
      <c r="B631" s="139">
        <v>830012032</v>
      </c>
      <c r="C631" s="140" t="s">
        <v>263</v>
      </c>
      <c r="D631" s="141" t="s">
        <v>359</v>
      </c>
      <c r="E631" s="142" t="s">
        <v>352</v>
      </c>
      <c r="F631" s="141" t="s">
        <v>441</v>
      </c>
      <c r="G631" s="143">
        <v>48150</v>
      </c>
      <c r="H631" s="144">
        <v>41859</v>
      </c>
      <c r="I631" s="145">
        <v>41913</v>
      </c>
      <c r="J631" s="146">
        <v>117.68</v>
      </c>
      <c r="K631" s="3">
        <v>58000</v>
      </c>
      <c r="L631" s="116">
        <v>0</v>
      </c>
      <c r="M631" s="147">
        <f>L631*M3/J631</f>
        <v>0</v>
      </c>
      <c r="N631" s="6">
        <f>K631</f>
        <v>58000</v>
      </c>
      <c r="O631" s="18">
        <f t="shared" si="162"/>
        <v>1.0000000000000001E-5</v>
      </c>
      <c r="P631" s="14"/>
      <c r="Q631" s="217">
        <f t="shared" si="163"/>
        <v>-48150</v>
      </c>
    </row>
    <row r="632" spans="1:17" s="148" customFormat="1" x14ac:dyDescent="0.25">
      <c r="A632" s="252" t="s">
        <v>391</v>
      </c>
      <c r="B632" s="252"/>
      <c r="C632" s="252"/>
      <c r="D632" s="252"/>
      <c r="E632" s="252"/>
      <c r="F632" s="252"/>
      <c r="G632" s="252"/>
      <c r="H632" s="149"/>
      <c r="I632" s="150"/>
      <c r="J632" s="151"/>
      <c r="K632" s="120">
        <f>SUM(K631)</f>
        <v>58000</v>
      </c>
      <c r="L632" s="120">
        <f t="shared" ref="L632" si="179">SUM(L631)</f>
        <v>0</v>
      </c>
      <c r="M632" s="121">
        <f t="shared" ref="M632" si="180">SUM(M631)</f>
        <v>0</v>
      </c>
      <c r="N632" s="152">
        <f t="shared" ref="N632:O632" si="181">SUM(N631)</f>
        <v>58000</v>
      </c>
      <c r="O632" s="153">
        <f t="shared" si="181"/>
        <v>1.0000000000000001E-5</v>
      </c>
      <c r="P632" s="15"/>
      <c r="Q632" s="217"/>
    </row>
    <row r="633" spans="1:17" s="148" customFormat="1" x14ac:dyDescent="0.25">
      <c r="A633" s="154"/>
      <c r="B633" s="155"/>
      <c r="C633" s="156"/>
      <c r="D633" s="156"/>
      <c r="E633" s="157"/>
      <c r="F633" s="156"/>
      <c r="G633" s="156"/>
      <c r="H633" s="158"/>
      <c r="I633" s="159"/>
      <c r="J633" s="160"/>
      <c r="K633" s="161"/>
      <c r="L633" s="162"/>
      <c r="M633" s="163"/>
      <c r="N633" s="164"/>
      <c r="O633" s="20"/>
      <c r="P633" s="165"/>
      <c r="Q633" s="218"/>
    </row>
    <row r="634" spans="1:17" s="148" customFormat="1" ht="30" x14ac:dyDescent="0.25">
      <c r="A634" s="98" t="s">
        <v>157</v>
      </c>
      <c r="B634" s="139">
        <v>127729</v>
      </c>
      <c r="C634" s="140" t="s">
        <v>264</v>
      </c>
      <c r="D634" s="141" t="s">
        <v>359</v>
      </c>
      <c r="E634" s="142" t="s">
        <v>352</v>
      </c>
      <c r="F634" s="141" t="s">
        <v>429</v>
      </c>
      <c r="G634" s="143">
        <v>0</v>
      </c>
      <c r="H634" s="144">
        <v>41400</v>
      </c>
      <c r="I634" s="145">
        <v>41789</v>
      </c>
      <c r="J634" s="146">
        <v>116.81</v>
      </c>
      <c r="K634" s="3">
        <v>241631250</v>
      </c>
      <c r="L634" s="116">
        <f>+K634</f>
        <v>241631250</v>
      </c>
      <c r="M634" s="147">
        <f>L634*$M$3/J634</f>
        <v>243430917.72964644</v>
      </c>
      <c r="N634" s="6">
        <f>M634</f>
        <v>243430917.72964644</v>
      </c>
      <c r="O634" s="18">
        <f t="shared" si="162"/>
        <v>3.5349999999999999E-2</v>
      </c>
      <c r="P634" s="14"/>
      <c r="Q634" s="217">
        <f t="shared" si="163"/>
        <v>0</v>
      </c>
    </row>
    <row r="635" spans="1:17" s="148" customFormat="1" ht="30" x14ac:dyDescent="0.25">
      <c r="A635" s="98" t="s">
        <v>157</v>
      </c>
      <c r="B635" s="139">
        <v>127729</v>
      </c>
      <c r="C635" s="140" t="s">
        <v>264</v>
      </c>
      <c r="D635" s="141" t="s">
        <v>359</v>
      </c>
      <c r="E635" s="142" t="s">
        <v>352</v>
      </c>
      <c r="F635" s="141" t="s">
        <v>429</v>
      </c>
      <c r="G635" s="143">
        <v>0</v>
      </c>
      <c r="H635" s="144">
        <v>41789</v>
      </c>
      <c r="I635" s="145">
        <f>+H635</f>
        <v>41789</v>
      </c>
      <c r="J635" s="146">
        <v>116.81</v>
      </c>
      <c r="K635" s="3">
        <v>68021000</v>
      </c>
      <c r="L635" s="116">
        <f>+K635</f>
        <v>68021000</v>
      </c>
      <c r="M635" s="147">
        <f>L635*$M$3/J635</f>
        <v>68527619.895556882</v>
      </c>
      <c r="N635" s="6">
        <f>M635</f>
        <v>68527619.895556882</v>
      </c>
      <c r="O635" s="18">
        <f t="shared" si="162"/>
        <v>9.9500000000000005E-3</v>
      </c>
      <c r="P635" s="14"/>
      <c r="Q635" s="217">
        <f t="shared" si="163"/>
        <v>0</v>
      </c>
    </row>
    <row r="636" spans="1:17" s="148" customFormat="1" x14ac:dyDescent="0.25">
      <c r="A636" s="252" t="s">
        <v>391</v>
      </c>
      <c r="B636" s="252"/>
      <c r="C636" s="252"/>
      <c r="D636" s="252"/>
      <c r="E636" s="252"/>
      <c r="F636" s="252"/>
      <c r="G636" s="252"/>
      <c r="H636" s="149"/>
      <c r="I636" s="150"/>
      <c r="J636" s="151"/>
      <c r="K636" s="120">
        <f>SUM(K634:K635)</f>
        <v>309652250</v>
      </c>
      <c r="L636" s="120">
        <f t="shared" ref="L636" si="182">SUM(L634:L635)</f>
        <v>309652250</v>
      </c>
      <c r="M636" s="121">
        <f t="shared" ref="M636" si="183">SUM(M634:M635)</f>
        <v>311958537.62520331</v>
      </c>
      <c r="N636" s="152">
        <f t="shared" ref="N636:O636" si="184">SUM(N634:N635)</f>
        <v>311958537.62520331</v>
      </c>
      <c r="O636" s="153">
        <f t="shared" si="184"/>
        <v>4.53E-2</v>
      </c>
      <c r="P636" s="15"/>
      <c r="Q636" s="217"/>
    </row>
    <row r="637" spans="1:17" s="148" customFormat="1" x14ac:dyDescent="0.25">
      <c r="A637" s="154"/>
      <c r="B637" s="155"/>
      <c r="C637" s="156"/>
      <c r="D637" s="156"/>
      <c r="E637" s="157"/>
      <c r="F637" s="156"/>
      <c r="G637" s="156"/>
      <c r="H637" s="158"/>
      <c r="I637" s="159"/>
      <c r="J637" s="160"/>
      <c r="K637" s="161"/>
      <c r="L637" s="162"/>
      <c r="M637" s="163"/>
      <c r="N637" s="164"/>
      <c r="O637" s="20"/>
      <c r="P637" s="165"/>
      <c r="Q637" s="218"/>
    </row>
    <row r="638" spans="1:17" s="148" customFormat="1" ht="30" x14ac:dyDescent="0.25">
      <c r="A638" s="98" t="s">
        <v>158</v>
      </c>
      <c r="B638" s="139">
        <v>1073237709</v>
      </c>
      <c r="C638" s="140" t="s">
        <v>265</v>
      </c>
      <c r="D638" s="141" t="s">
        <v>359</v>
      </c>
      <c r="E638" s="142" t="s">
        <v>352</v>
      </c>
      <c r="F638" s="141" t="s">
        <v>441</v>
      </c>
      <c r="G638" s="143">
        <v>2815</v>
      </c>
      <c r="H638" s="144">
        <v>41919</v>
      </c>
      <c r="I638" s="145">
        <f>+H638</f>
        <v>41919</v>
      </c>
      <c r="J638" s="146">
        <v>117.68</v>
      </c>
      <c r="K638" s="3">
        <v>80000</v>
      </c>
      <c r="L638" s="116">
        <v>0</v>
      </c>
      <c r="M638" s="147">
        <f>L638*M3/J638</f>
        <v>0</v>
      </c>
      <c r="N638" s="6">
        <f>K638</f>
        <v>80000</v>
      </c>
      <c r="O638" s="18">
        <f t="shared" si="162"/>
        <v>1.0000000000000001E-5</v>
      </c>
      <c r="P638" s="14"/>
      <c r="Q638" s="217">
        <f t="shared" si="163"/>
        <v>-2815</v>
      </c>
    </row>
    <row r="639" spans="1:17" s="148" customFormat="1" x14ac:dyDescent="0.25">
      <c r="A639" s="252" t="s">
        <v>391</v>
      </c>
      <c r="B639" s="252"/>
      <c r="C639" s="252"/>
      <c r="D639" s="252"/>
      <c r="E639" s="252"/>
      <c r="F639" s="252"/>
      <c r="G639" s="252"/>
      <c r="H639" s="149"/>
      <c r="I639" s="150"/>
      <c r="J639" s="151"/>
      <c r="K639" s="120">
        <f>SUM(K638)</f>
        <v>80000</v>
      </c>
      <c r="L639" s="120">
        <f t="shared" ref="L639" si="185">SUM(L638)</f>
        <v>0</v>
      </c>
      <c r="M639" s="121">
        <f t="shared" ref="M639" si="186">SUM(M638)</f>
        <v>0</v>
      </c>
      <c r="N639" s="152">
        <f t="shared" ref="N639:O639" si="187">SUM(N638)</f>
        <v>80000</v>
      </c>
      <c r="O639" s="153">
        <f t="shared" si="187"/>
        <v>1.0000000000000001E-5</v>
      </c>
      <c r="P639" s="15"/>
      <c r="Q639" s="217"/>
    </row>
    <row r="640" spans="1:17" s="148" customFormat="1" x14ac:dyDescent="0.25">
      <c r="A640" s="154"/>
      <c r="B640" s="155"/>
      <c r="C640" s="156"/>
      <c r="D640" s="156"/>
      <c r="E640" s="157"/>
      <c r="F640" s="156"/>
      <c r="G640" s="156"/>
      <c r="H640" s="158"/>
      <c r="I640" s="159"/>
      <c r="J640" s="160"/>
      <c r="K640" s="161"/>
      <c r="L640" s="162"/>
      <c r="M640" s="163"/>
      <c r="N640" s="164"/>
      <c r="O640" s="20"/>
      <c r="P640" s="165"/>
      <c r="Q640" s="218"/>
    </row>
    <row r="641" spans="1:17" s="148" customFormat="1" ht="30" x14ac:dyDescent="0.25">
      <c r="A641" s="98" t="s">
        <v>159</v>
      </c>
      <c r="B641" s="139">
        <v>830102609</v>
      </c>
      <c r="C641" s="140" t="s">
        <v>266</v>
      </c>
      <c r="D641" s="141" t="s">
        <v>359</v>
      </c>
      <c r="E641" s="142" t="s">
        <v>352</v>
      </c>
      <c r="F641" s="141" t="s">
        <v>441</v>
      </c>
      <c r="G641" s="143">
        <v>5909</v>
      </c>
      <c r="H641" s="144">
        <v>41709</v>
      </c>
      <c r="I641" s="145">
        <f>+H641+31</f>
        <v>41740</v>
      </c>
      <c r="J641" s="146">
        <v>116.24</v>
      </c>
      <c r="K641" s="3">
        <v>2145150</v>
      </c>
      <c r="L641" s="116">
        <f>+K641</f>
        <v>2145150</v>
      </c>
      <c r="M641" s="147">
        <f>L641*$M$3/J641</f>
        <v>2171724.4666207847</v>
      </c>
      <c r="N641" s="6">
        <f>M641</f>
        <v>2171724.4666207847</v>
      </c>
      <c r="O641" s="18">
        <f t="shared" si="162"/>
        <v>3.2000000000000003E-4</v>
      </c>
      <c r="P641" s="14"/>
      <c r="Q641" s="217">
        <f t="shared" si="163"/>
        <v>-5909</v>
      </c>
    </row>
    <row r="642" spans="1:17" s="148" customFormat="1" ht="30" x14ac:dyDescent="0.25">
      <c r="A642" s="98" t="s">
        <v>159</v>
      </c>
      <c r="B642" s="139">
        <v>830102609</v>
      </c>
      <c r="C642" s="140" t="s">
        <v>266</v>
      </c>
      <c r="D642" s="141" t="s">
        <v>359</v>
      </c>
      <c r="E642" s="142" t="s">
        <v>352</v>
      </c>
      <c r="F642" s="141" t="s">
        <v>441</v>
      </c>
      <c r="G642" s="143">
        <v>5910</v>
      </c>
      <c r="H642" s="144">
        <v>41709</v>
      </c>
      <c r="I642" s="145">
        <f t="shared" ref="I642:I644" si="188">+H642+31</f>
        <v>41740</v>
      </c>
      <c r="J642" s="146">
        <v>116.24</v>
      </c>
      <c r="K642" s="3">
        <v>892110</v>
      </c>
      <c r="L642" s="116">
        <f t="shared" ref="L642:L644" si="189">+K642</f>
        <v>892110</v>
      </c>
      <c r="M642" s="147">
        <f t="shared" ref="M642:M644" si="190">L642*$M$3/J642</f>
        <v>903161.60357880266</v>
      </c>
      <c r="N642" s="6">
        <f t="shared" ref="N642:N644" si="191">M642</f>
        <v>903161.60357880266</v>
      </c>
      <c r="O642" s="18">
        <f t="shared" si="162"/>
        <v>1.2999999999999999E-4</v>
      </c>
      <c r="P642" s="14"/>
      <c r="Q642" s="217">
        <f t="shared" si="163"/>
        <v>-5910</v>
      </c>
    </row>
    <row r="643" spans="1:17" s="148" customFormat="1" ht="30" x14ac:dyDescent="0.25">
      <c r="A643" s="98" t="s">
        <v>159</v>
      </c>
      <c r="B643" s="139">
        <v>830102609</v>
      </c>
      <c r="C643" s="140" t="s">
        <v>266</v>
      </c>
      <c r="D643" s="141" t="s">
        <v>359</v>
      </c>
      <c r="E643" s="142" t="s">
        <v>352</v>
      </c>
      <c r="F643" s="141" t="s">
        <v>441</v>
      </c>
      <c r="G643" s="143">
        <v>6077</v>
      </c>
      <c r="H643" s="144">
        <v>41737</v>
      </c>
      <c r="I643" s="145">
        <f t="shared" si="188"/>
        <v>41768</v>
      </c>
      <c r="J643" s="146">
        <v>116.81</v>
      </c>
      <c r="K643" s="3">
        <v>1164510</v>
      </c>
      <c r="L643" s="116">
        <f t="shared" si="189"/>
        <v>1164510</v>
      </c>
      <c r="M643" s="147">
        <f t="shared" si="190"/>
        <v>1173183.2617070456</v>
      </c>
      <c r="N643" s="6">
        <f t="shared" si="191"/>
        <v>1173183.2617070456</v>
      </c>
      <c r="O643" s="18">
        <f t="shared" si="162"/>
        <v>1.7000000000000001E-4</v>
      </c>
      <c r="P643" s="14"/>
      <c r="Q643" s="217">
        <f t="shared" si="163"/>
        <v>-6077</v>
      </c>
    </row>
    <row r="644" spans="1:17" s="148" customFormat="1" ht="30" x14ac:dyDescent="0.25">
      <c r="A644" s="98" t="s">
        <v>159</v>
      </c>
      <c r="B644" s="139">
        <v>830102609</v>
      </c>
      <c r="C644" s="140" t="s">
        <v>266</v>
      </c>
      <c r="D644" s="141" t="s">
        <v>359</v>
      </c>
      <c r="E644" s="142" t="s">
        <v>352</v>
      </c>
      <c r="F644" s="141" t="s">
        <v>441</v>
      </c>
      <c r="G644" s="143">
        <v>6078</v>
      </c>
      <c r="H644" s="144">
        <v>41737</v>
      </c>
      <c r="I644" s="145">
        <f t="shared" si="188"/>
        <v>41768</v>
      </c>
      <c r="J644" s="146">
        <v>116.81</v>
      </c>
      <c r="K644" s="3">
        <v>136200</v>
      </c>
      <c r="L644" s="116">
        <f t="shared" si="189"/>
        <v>136200</v>
      </c>
      <c r="M644" s="147">
        <f t="shared" si="190"/>
        <v>137214.41657392346</v>
      </c>
      <c r="N644" s="6">
        <f t="shared" si="191"/>
        <v>137214.41657392346</v>
      </c>
      <c r="O644" s="18">
        <f t="shared" si="162"/>
        <v>2.0000000000000002E-5</v>
      </c>
      <c r="P644" s="14"/>
      <c r="Q644" s="217">
        <f t="shared" si="163"/>
        <v>-6078</v>
      </c>
    </row>
    <row r="645" spans="1:17" s="148" customFormat="1" x14ac:dyDescent="0.25">
      <c r="A645" s="252" t="s">
        <v>391</v>
      </c>
      <c r="B645" s="252"/>
      <c r="C645" s="252"/>
      <c r="D645" s="252"/>
      <c r="E645" s="252"/>
      <c r="F645" s="252"/>
      <c r="G645" s="252"/>
      <c r="H645" s="149"/>
      <c r="I645" s="150"/>
      <c r="J645" s="151"/>
      <c r="K645" s="120">
        <f>SUM(K641:K644)</f>
        <v>4337970</v>
      </c>
      <c r="L645" s="120">
        <f t="shared" ref="L645:O645" si="192">SUM(L641:L644)</f>
        <v>4337970</v>
      </c>
      <c r="M645" s="121">
        <f>SUM(M641:M644)</f>
        <v>4385283.7484805565</v>
      </c>
      <c r="N645" s="152">
        <f t="shared" si="192"/>
        <v>4385283.7484805565</v>
      </c>
      <c r="O645" s="122">
        <f t="shared" si="192"/>
        <v>6.4000000000000005E-4</v>
      </c>
      <c r="P645" s="15"/>
      <c r="Q645" s="217"/>
    </row>
    <row r="646" spans="1:17" s="148" customFormat="1" x14ac:dyDescent="0.25">
      <c r="A646" s="154"/>
      <c r="B646" s="155"/>
      <c r="C646" s="156"/>
      <c r="D646" s="156"/>
      <c r="E646" s="157"/>
      <c r="F646" s="156"/>
      <c r="G646" s="156"/>
      <c r="H646" s="158"/>
      <c r="I646" s="159"/>
      <c r="J646" s="160"/>
      <c r="K646" s="161"/>
      <c r="L646" s="162"/>
      <c r="M646" s="163"/>
      <c r="N646" s="164"/>
      <c r="O646" s="18"/>
      <c r="P646" s="165"/>
      <c r="Q646" s="218"/>
    </row>
    <row r="647" spans="1:17" s="148" customFormat="1" ht="30" x14ac:dyDescent="0.25">
      <c r="A647" s="98" t="s">
        <v>160</v>
      </c>
      <c r="B647" s="139">
        <v>900422729</v>
      </c>
      <c r="C647" s="140" t="s">
        <v>267</v>
      </c>
      <c r="D647" s="141" t="s">
        <v>359</v>
      </c>
      <c r="E647" s="142" t="s">
        <v>352</v>
      </c>
      <c r="F647" s="141" t="s">
        <v>441</v>
      </c>
      <c r="G647" s="143">
        <v>143</v>
      </c>
      <c r="H647" s="144">
        <v>41724</v>
      </c>
      <c r="I647" s="145">
        <v>41756</v>
      </c>
      <c r="J647" s="146">
        <v>116.24</v>
      </c>
      <c r="K647" s="3">
        <v>445440</v>
      </c>
      <c r="L647" s="116">
        <f>+K647</f>
        <v>445440</v>
      </c>
      <c r="M647" s="147">
        <f>L647*M3/J647</f>
        <v>450958.18306951137</v>
      </c>
      <c r="N647" s="6">
        <f>M647</f>
        <v>450958.18306951137</v>
      </c>
      <c r="O647" s="18">
        <f t="shared" si="162"/>
        <v>6.9999999999999994E-5</v>
      </c>
      <c r="P647" s="14"/>
      <c r="Q647" s="217">
        <f t="shared" si="163"/>
        <v>-143</v>
      </c>
    </row>
    <row r="648" spans="1:17" s="148" customFormat="1" x14ac:dyDescent="0.25">
      <c r="A648" s="252" t="s">
        <v>391</v>
      </c>
      <c r="B648" s="252"/>
      <c r="C648" s="252"/>
      <c r="D648" s="252"/>
      <c r="E648" s="252"/>
      <c r="F648" s="252"/>
      <c r="G648" s="252"/>
      <c r="H648" s="149"/>
      <c r="I648" s="150"/>
      <c r="J648" s="151"/>
      <c r="K648" s="120">
        <f>SUM(K647)</f>
        <v>445440</v>
      </c>
      <c r="L648" s="120">
        <f t="shared" ref="L648" si="193">SUM(L647)</f>
        <v>445440</v>
      </c>
      <c r="M648" s="121">
        <f t="shared" ref="M648" si="194">SUM(M647)</f>
        <v>450958.18306951137</v>
      </c>
      <c r="N648" s="152">
        <f t="shared" ref="N648:O648" si="195">SUM(N647)</f>
        <v>450958.18306951137</v>
      </c>
      <c r="O648" s="153">
        <f t="shared" si="195"/>
        <v>6.9999999999999994E-5</v>
      </c>
      <c r="P648" s="15"/>
      <c r="Q648" s="217"/>
    </row>
    <row r="649" spans="1:17" s="148" customFormat="1" x14ac:dyDescent="0.25">
      <c r="A649" s="154"/>
      <c r="B649" s="155"/>
      <c r="C649" s="156"/>
      <c r="D649" s="156"/>
      <c r="E649" s="157"/>
      <c r="F649" s="156"/>
      <c r="G649" s="156"/>
      <c r="H649" s="158"/>
      <c r="I649" s="159"/>
      <c r="J649" s="160"/>
      <c r="K649" s="161"/>
      <c r="L649" s="162"/>
      <c r="M649" s="163"/>
      <c r="N649" s="164"/>
      <c r="O649" s="20"/>
      <c r="P649" s="165"/>
      <c r="Q649" s="218"/>
    </row>
    <row r="650" spans="1:17" s="148" customFormat="1" x14ac:dyDescent="0.25">
      <c r="A650" s="98" t="s">
        <v>161</v>
      </c>
      <c r="B650" s="139">
        <v>869077</v>
      </c>
      <c r="C650" s="140" t="s">
        <v>268</v>
      </c>
      <c r="D650" s="141" t="s">
        <v>268</v>
      </c>
      <c r="E650" s="142" t="s">
        <v>268</v>
      </c>
      <c r="F650" s="141" t="s">
        <v>441</v>
      </c>
      <c r="G650" s="143">
        <v>50831</v>
      </c>
      <c r="H650" s="144">
        <v>41605</v>
      </c>
      <c r="I650" s="145">
        <v>41605</v>
      </c>
      <c r="J650" s="146">
        <v>113.68</v>
      </c>
      <c r="K650" s="3">
        <v>16551354.890000001</v>
      </c>
      <c r="L650" s="116">
        <f>+K650</f>
        <v>16551354.890000001</v>
      </c>
      <c r="M650" s="147">
        <f>L650*M3/J650</f>
        <v>17133738.946650248</v>
      </c>
      <c r="N650" s="6">
        <f>M650</f>
        <v>17133738.946650248</v>
      </c>
      <c r="O650" s="18">
        <f t="shared" si="162"/>
        <v>2.49E-3</v>
      </c>
      <c r="P650" s="14"/>
      <c r="Q650" s="217">
        <f t="shared" si="163"/>
        <v>-50831</v>
      </c>
    </row>
    <row r="651" spans="1:17" s="148" customFormat="1" x14ac:dyDescent="0.25">
      <c r="A651" s="252" t="s">
        <v>391</v>
      </c>
      <c r="B651" s="252"/>
      <c r="C651" s="252"/>
      <c r="D651" s="252"/>
      <c r="E651" s="252"/>
      <c r="F651" s="252"/>
      <c r="G651" s="252"/>
      <c r="H651" s="149"/>
      <c r="I651" s="150"/>
      <c r="J651" s="151"/>
      <c r="K651" s="120">
        <f>SUM(K650)</f>
        <v>16551354.890000001</v>
      </c>
      <c r="L651" s="120">
        <f t="shared" ref="L651" si="196">SUM(L650)</f>
        <v>16551354.890000001</v>
      </c>
      <c r="M651" s="121">
        <f t="shared" ref="M651" si="197">SUM(M650)</f>
        <v>17133738.946650248</v>
      </c>
      <c r="N651" s="152">
        <f t="shared" ref="N651:O651" si="198">SUM(N650)</f>
        <v>17133738.946650248</v>
      </c>
      <c r="O651" s="153">
        <f t="shared" si="198"/>
        <v>2.49E-3</v>
      </c>
      <c r="P651" s="15"/>
      <c r="Q651" s="217"/>
    </row>
    <row r="652" spans="1:17" s="148" customFormat="1" x14ac:dyDescent="0.25">
      <c r="A652" s="154"/>
      <c r="B652" s="155"/>
      <c r="C652" s="156"/>
      <c r="D652" s="156"/>
      <c r="E652" s="157"/>
      <c r="F652" s="156"/>
      <c r="G652" s="156"/>
      <c r="H652" s="158"/>
      <c r="I652" s="159"/>
      <c r="J652" s="160"/>
      <c r="K652" s="161"/>
      <c r="L652" s="162"/>
      <c r="M652" s="163"/>
      <c r="N652" s="164"/>
      <c r="O652" s="20"/>
      <c r="P652" s="165"/>
      <c r="Q652" s="218"/>
    </row>
    <row r="653" spans="1:17" s="148" customFormat="1" ht="30" x14ac:dyDescent="0.25">
      <c r="A653" s="98" t="s">
        <v>162</v>
      </c>
      <c r="B653" s="139">
        <v>71746351</v>
      </c>
      <c r="C653" s="140" t="s">
        <v>269</v>
      </c>
      <c r="D653" s="141" t="s">
        <v>359</v>
      </c>
      <c r="E653" s="142" t="s">
        <v>352</v>
      </c>
      <c r="F653" s="141" t="s">
        <v>441</v>
      </c>
      <c r="G653" s="143">
        <v>1273</v>
      </c>
      <c r="H653" s="144">
        <v>41919</v>
      </c>
      <c r="I653" s="145">
        <f>+H653</f>
        <v>41919</v>
      </c>
      <c r="J653" s="146">
        <v>117.68</v>
      </c>
      <c r="K653" s="3">
        <v>197400</v>
      </c>
      <c r="L653" s="116">
        <v>0</v>
      </c>
      <c r="M653" s="147">
        <f>L653*M3/J653</f>
        <v>0</v>
      </c>
      <c r="N653" s="6">
        <f>K653</f>
        <v>197400</v>
      </c>
      <c r="O653" s="18">
        <f t="shared" si="162"/>
        <v>3.0000000000000001E-5</v>
      </c>
      <c r="P653" s="14"/>
      <c r="Q653" s="217">
        <f t="shared" si="163"/>
        <v>-1273</v>
      </c>
    </row>
    <row r="654" spans="1:17" s="148" customFormat="1" x14ac:dyDescent="0.25">
      <c r="A654" s="252" t="s">
        <v>391</v>
      </c>
      <c r="B654" s="252"/>
      <c r="C654" s="252"/>
      <c r="D654" s="252"/>
      <c r="E654" s="252"/>
      <c r="F654" s="252"/>
      <c r="G654" s="252"/>
      <c r="H654" s="149"/>
      <c r="I654" s="150"/>
      <c r="J654" s="151"/>
      <c r="K654" s="120">
        <f>SUM(K653)</f>
        <v>197400</v>
      </c>
      <c r="L654" s="120">
        <f t="shared" ref="L654" si="199">SUM(L653)</f>
        <v>0</v>
      </c>
      <c r="M654" s="121">
        <f t="shared" ref="M654" si="200">SUM(M653)</f>
        <v>0</v>
      </c>
      <c r="N654" s="152">
        <f t="shared" ref="N654:O654" si="201">SUM(N653)</f>
        <v>197400</v>
      </c>
      <c r="O654" s="153">
        <f t="shared" si="201"/>
        <v>3.0000000000000001E-5</v>
      </c>
      <c r="P654" s="15"/>
      <c r="Q654" s="217"/>
    </row>
    <row r="655" spans="1:17" s="148" customFormat="1" x14ac:dyDescent="0.25">
      <c r="A655" s="154"/>
      <c r="B655" s="155"/>
      <c r="C655" s="156"/>
      <c r="D655" s="156"/>
      <c r="E655" s="157"/>
      <c r="F655" s="156"/>
      <c r="G655" s="156"/>
      <c r="H655" s="158"/>
      <c r="I655" s="159"/>
      <c r="J655" s="160"/>
      <c r="K655" s="161"/>
      <c r="L655" s="162"/>
      <c r="M655" s="163"/>
      <c r="N655" s="164"/>
      <c r="O655" s="20"/>
      <c r="P655" s="165"/>
      <c r="Q655" s="218"/>
    </row>
    <row r="656" spans="1:17" s="148" customFormat="1" ht="30" x14ac:dyDescent="0.25">
      <c r="A656" s="98" t="s">
        <v>163</v>
      </c>
      <c r="B656" s="139">
        <v>860067236</v>
      </c>
      <c r="C656" s="140" t="s">
        <v>270</v>
      </c>
      <c r="D656" s="141" t="s">
        <v>359</v>
      </c>
      <c r="E656" s="142" t="s">
        <v>352</v>
      </c>
      <c r="F656" s="141" t="s">
        <v>441</v>
      </c>
      <c r="G656" s="143">
        <v>10585</v>
      </c>
      <c r="H656" s="144">
        <v>41893</v>
      </c>
      <c r="I656" s="145">
        <v>41893</v>
      </c>
      <c r="J656" s="146">
        <v>117.49</v>
      </c>
      <c r="K656" s="3">
        <v>3885000</v>
      </c>
      <c r="L656" s="116">
        <f>+K656</f>
        <v>3885000</v>
      </c>
      <c r="M656" s="147">
        <f>L656*M3/J656</f>
        <v>3891282.662354243</v>
      </c>
      <c r="N656" s="6">
        <f>M656</f>
        <v>3891282.662354243</v>
      </c>
      <c r="O656" s="18">
        <f t="shared" si="162"/>
        <v>5.6999999999999998E-4</v>
      </c>
      <c r="P656" s="14"/>
      <c r="Q656" s="217">
        <f t="shared" si="163"/>
        <v>-10585</v>
      </c>
    </row>
    <row r="657" spans="1:17" s="148" customFormat="1" x14ac:dyDescent="0.25">
      <c r="A657" s="252" t="s">
        <v>391</v>
      </c>
      <c r="B657" s="252"/>
      <c r="C657" s="252"/>
      <c r="D657" s="252"/>
      <c r="E657" s="252"/>
      <c r="F657" s="252"/>
      <c r="G657" s="252"/>
      <c r="H657" s="149"/>
      <c r="I657" s="150"/>
      <c r="J657" s="151"/>
      <c r="K657" s="120">
        <f>SUM(K656)</f>
        <v>3885000</v>
      </c>
      <c r="L657" s="120">
        <f t="shared" ref="L657" si="202">SUM(L656)</f>
        <v>3885000</v>
      </c>
      <c r="M657" s="121">
        <f t="shared" ref="M657" si="203">SUM(M656)</f>
        <v>3891282.662354243</v>
      </c>
      <c r="N657" s="152">
        <f t="shared" ref="N657:O657" si="204">SUM(N656)</f>
        <v>3891282.662354243</v>
      </c>
      <c r="O657" s="153">
        <f t="shared" si="204"/>
        <v>5.6999999999999998E-4</v>
      </c>
      <c r="P657" s="15"/>
      <c r="Q657" s="217"/>
    </row>
    <row r="658" spans="1:17" s="148" customFormat="1" x14ac:dyDescent="0.25">
      <c r="A658" s="154"/>
      <c r="B658" s="155"/>
      <c r="C658" s="156"/>
      <c r="D658" s="156"/>
      <c r="E658" s="157"/>
      <c r="F658" s="156"/>
      <c r="G658" s="156"/>
      <c r="H658" s="158"/>
      <c r="I658" s="159"/>
      <c r="J658" s="160"/>
      <c r="K658" s="161"/>
      <c r="L658" s="162"/>
      <c r="M658" s="163"/>
      <c r="N658" s="164"/>
      <c r="O658" s="20"/>
      <c r="P658" s="165"/>
      <c r="Q658" s="218"/>
    </row>
    <row r="659" spans="1:17" s="148" customFormat="1" ht="30" x14ac:dyDescent="0.25">
      <c r="A659" s="98" t="s">
        <v>164</v>
      </c>
      <c r="B659" s="139">
        <v>830054838</v>
      </c>
      <c r="C659" s="140" t="s">
        <v>271</v>
      </c>
      <c r="D659" s="141" t="s">
        <v>359</v>
      </c>
      <c r="E659" s="142" t="s">
        <v>352</v>
      </c>
      <c r="F659" s="141" t="s">
        <v>441</v>
      </c>
      <c r="G659" s="143">
        <v>136607</v>
      </c>
      <c r="H659" s="144">
        <v>41883</v>
      </c>
      <c r="I659" s="145">
        <v>41914</v>
      </c>
      <c r="J659" s="146">
        <v>117.68</v>
      </c>
      <c r="K659" s="3">
        <v>1062564</v>
      </c>
      <c r="L659" s="116">
        <v>0</v>
      </c>
      <c r="M659" s="147">
        <f>L659*$M$3/J659</f>
        <v>0</v>
      </c>
      <c r="N659" s="6">
        <f>K659</f>
        <v>1062564</v>
      </c>
      <c r="O659" s="18">
        <f t="shared" si="162"/>
        <v>1.4999999999999999E-4</v>
      </c>
      <c r="P659" s="14"/>
      <c r="Q659" s="217">
        <f t="shared" si="163"/>
        <v>-136607</v>
      </c>
    </row>
    <row r="660" spans="1:17" s="148" customFormat="1" ht="30" x14ac:dyDescent="0.25">
      <c r="A660" s="98" t="s">
        <v>164</v>
      </c>
      <c r="B660" s="139">
        <v>830054838</v>
      </c>
      <c r="C660" s="140" t="s">
        <v>271</v>
      </c>
      <c r="D660" s="141" t="s">
        <v>359</v>
      </c>
      <c r="E660" s="142" t="s">
        <v>352</v>
      </c>
      <c r="F660" s="141" t="s">
        <v>441</v>
      </c>
      <c r="G660" s="143">
        <v>137153</v>
      </c>
      <c r="H660" s="144">
        <v>41913</v>
      </c>
      <c r="I660" s="145">
        <v>41945</v>
      </c>
      <c r="J660" s="146">
        <v>117.68</v>
      </c>
      <c r="K660" s="3">
        <v>1062564</v>
      </c>
      <c r="L660" s="116">
        <v>0</v>
      </c>
      <c r="M660" s="147">
        <f>L660*$M$3/J660</f>
        <v>0</v>
      </c>
      <c r="N660" s="6">
        <f>K660</f>
        <v>1062564</v>
      </c>
      <c r="O660" s="18">
        <f t="shared" si="162"/>
        <v>1.4999999999999999E-4</v>
      </c>
      <c r="P660" s="14"/>
      <c r="Q660" s="217">
        <f t="shared" si="163"/>
        <v>-137153</v>
      </c>
    </row>
    <row r="661" spans="1:17" s="148" customFormat="1" x14ac:dyDescent="0.25">
      <c r="A661" s="252" t="s">
        <v>391</v>
      </c>
      <c r="B661" s="252"/>
      <c r="C661" s="252"/>
      <c r="D661" s="252"/>
      <c r="E661" s="252"/>
      <c r="F661" s="252"/>
      <c r="G661" s="252"/>
      <c r="H661" s="149"/>
      <c r="I661" s="150"/>
      <c r="J661" s="151"/>
      <c r="K661" s="120">
        <f>SUM(K659:K660)</f>
        <v>2125128</v>
      </c>
      <c r="L661" s="120">
        <f t="shared" ref="L661" si="205">SUM(L659:L660)</f>
        <v>0</v>
      </c>
      <c r="M661" s="121">
        <f t="shared" ref="M661" si="206">SUM(M659:M660)</f>
        <v>0</v>
      </c>
      <c r="N661" s="152">
        <f t="shared" ref="N661:O661" si="207">SUM(N659:N660)</f>
        <v>2125128</v>
      </c>
      <c r="O661" s="153">
        <f t="shared" si="207"/>
        <v>2.9999999999999997E-4</v>
      </c>
      <c r="P661" s="15"/>
      <c r="Q661" s="217"/>
    </row>
    <row r="662" spans="1:17" s="148" customFormat="1" x14ac:dyDescent="0.25">
      <c r="A662" s="154"/>
      <c r="B662" s="155"/>
      <c r="C662" s="156"/>
      <c r="D662" s="156"/>
      <c r="E662" s="157"/>
      <c r="F662" s="156"/>
      <c r="G662" s="156"/>
      <c r="H662" s="158"/>
      <c r="I662" s="159"/>
      <c r="J662" s="160"/>
      <c r="K662" s="161"/>
      <c r="L662" s="162"/>
      <c r="M662" s="163"/>
      <c r="N662" s="164"/>
      <c r="O662" s="20"/>
      <c r="P662" s="165"/>
      <c r="Q662" s="218"/>
    </row>
    <row r="663" spans="1:17" s="148" customFormat="1" ht="30" x14ac:dyDescent="0.25">
      <c r="A663" s="98" t="s">
        <v>165</v>
      </c>
      <c r="B663" s="139">
        <v>800118202</v>
      </c>
      <c r="C663" s="140" t="s">
        <v>272</v>
      </c>
      <c r="D663" s="141" t="s">
        <v>359</v>
      </c>
      <c r="E663" s="142" t="s">
        <v>352</v>
      </c>
      <c r="F663" s="141" t="s">
        <v>441</v>
      </c>
      <c r="G663" s="143">
        <v>42504</v>
      </c>
      <c r="H663" s="144">
        <v>41731</v>
      </c>
      <c r="I663" s="145">
        <v>41762</v>
      </c>
      <c r="J663" s="146">
        <v>116.81</v>
      </c>
      <c r="K663" s="3">
        <v>5045296</v>
      </c>
      <c r="L663" s="116">
        <f>+K663</f>
        <v>5045296</v>
      </c>
      <c r="M663" s="147">
        <f>L663*M3/J663</f>
        <v>5082873.3265987504</v>
      </c>
      <c r="N663" s="6">
        <f>M663</f>
        <v>5082873.3265987504</v>
      </c>
      <c r="O663" s="18">
        <f t="shared" ref="O663:O726" si="208">ROUND(N663/$N$1042,5)</f>
        <v>7.3999999999999999E-4</v>
      </c>
      <c r="P663" s="14"/>
      <c r="Q663" s="217">
        <f t="shared" si="163"/>
        <v>-42504</v>
      </c>
    </row>
    <row r="664" spans="1:17" s="148" customFormat="1" x14ac:dyDescent="0.25">
      <c r="A664" s="252" t="s">
        <v>391</v>
      </c>
      <c r="B664" s="252"/>
      <c r="C664" s="252"/>
      <c r="D664" s="252"/>
      <c r="E664" s="252"/>
      <c r="F664" s="252"/>
      <c r="G664" s="252"/>
      <c r="H664" s="149"/>
      <c r="I664" s="150"/>
      <c r="J664" s="151"/>
      <c r="K664" s="120">
        <f>SUM(K663)</f>
        <v>5045296</v>
      </c>
      <c r="L664" s="120">
        <f t="shared" ref="L664" si="209">SUM(L663)</f>
        <v>5045296</v>
      </c>
      <c r="M664" s="121">
        <f t="shared" ref="M664" si="210">SUM(M663)</f>
        <v>5082873.3265987504</v>
      </c>
      <c r="N664" s="152">
        <f t="shared" ref="N664:O664" si="211">SUM(N663)</f>
        <v>5082873.3265987504</v>
      </c>
      <c r="O664" s="153">
        <f t="shared" si="211"/>
        <v>7.3999999999999999E-4</v>
      </c>
      <c r="P664" s="15"/>
      <c r="Q664" s="217"/>
    </row>
    <row r="665" spans="1:17" s="148" customFormat="1" x14ac:dyDescent="0.25">
      <c r="A665" s="154"/>
      <c r="B665" s="155"/>
      <c r="C665" s="156"/>
      <c r="D665" s="156"/>
      <c r="E665" s="157"/>
      <c r="F665" s="156"/>
      <c r="G665" s="156"/>
      <c r="H665" s="158"/>
      <c r="I665" s="159"/>
      <c r="J665" s="160"/>
      <c r="K665" s="161"/>
      <c r="L665" s="162"/>
      <c r="M665" s="163"/>
      <c r="N665" s="164"/>
      <c r="O665" s="20"/>
      <c r="P665" s="165"/>
      <c r="Q665" s="218"/>
    </row>
    <row r="666" spans="1:17" s="148" customFormat="1" ht="30" x14ac:dyDescent="0.25">
      <c r="A666" s="98" t="s">
        <v>166</v>
      </c>
      <c r="B666" s="139">
        <v>900498806</v>
      </c>
      <c r="C666" s="140" t="s">
        <v>273</v>
      </c>
      <c r="D666" s="141" t="s">
        <v>359</v>
      </c>
      <c r="E666" s="142" t="s">
        <v>352</v>
      </c>
      <c r="F666" s="141" t="s">
        <v>441</v>
      </c>
      <c r="G666" s="143">
        <v>512</v>
      </c>
      <c r="H666" s="144">
        <v>41904</v>
      </c>
      <c r="I666" s="145">
        <v>41904</v>
      </c>
      <c r="J666" s="146">
        <v>117.49</v>
      </c>
      <c r="K666" s="3">
        <v>116580</v>
      </c>
      <c r="L666" s="116">
        <f>+K666</f>
        <v>116580</v>
      </c>
      <c r="M666" s="147">
        <f>L666*M3/J666</f>
        <v>116768.52838539451</v>
      </c>
      <c r="N666" s="6">
        <f>M666</f>
        <v>116768.52838539451</v>
      </c>
      <c r="O666" s="18">
        <f t="shared" si="208"/>
        <v>2.0000000000000002E-5</v>
      </c>
      <c r="P666" s="14"/>
      <c r="Q666" s="217">
        <f t="shared" si="163"/>
        <v>-512</v>
      </c>
    </row>
    <row r="667" spans="1:17" s="148" customFormat="1" x14ac:dyDescent="0.25">
      <c r="A667" s="252" t="s">
        <v>391</v>
      </c>
      <c r="B667" s="252"/>
      <c r="C667" s="252"/>
      <c r="D667" s="252"/>
      <c r="E667" s="252"/>
      <c r="F667" s="252"/>
      <c r="G667" s="252"/>
      <c r="H667" s="149"/>
      <c r="I667" s="150"/>
      <c r="J667" s="151"/>
      <c r="K667" s="120">
        <f>SUM(K666)</f>
        <v>116580</v>
      </c>
      <c r="L667" s="120">
        <f t="shared" ref="L667:O667" si="212">SUM(L666)</f>
        <v>116580</v>
      </c>
      <c r="M667" s="121">
        <f t="shared" si="212"/>
        <v>116768.52838539451</v>
      </c>
      <c r="N667" s="152">
        <f t="shared" si="212"/>
        <v>116768.52838539451</v>
      </c>
      <c r="O667" s="153">
        <f t="shared" si="212"/>
        <v>2.0000000000000002E-5</v>
      </c>
      <c r="P667" s="15"/>
      <c r="Q667" s="217"/>
    </row>
    <row r="668" spans="1:17" s="148" customFormat="1" x14ac:dyDescent="0.25">
      <c r="A668" s="154"/>
      <c r="B668" s="155"/>
      <c r="C668" s="156"/>
      <c r="D668" s="156"/>
      <c r="E668" s="157"/>
      <c r="F668" s="156"/>
      <c r="G668" s="156"/>
      <c r="H668" s="158"/>
      <c r="I668" s="159"/>
      <c r="J668" s="160"/>
      <c r="K668" s="161"/>
      <c r="L668" s="162"/>
      <c r="M668" s="163"/>
      <c r="N668" s="164"/>
      <c r="O668" s="20"/>
      <c r="P668" s="165"/>
      <c r="Q668" s="218"/>
    </row>
    <row r="669" spans="1:17" s="148" customFormat="1" x14ac:dyDescent="0.25">
      <c r="A669" s="98" t="s">
        <v>167</v>
      </c>
      <c r="B669" s="139">
        <v>900134926</v>
      </c>
      <c r="C669" s="140" t="s">
        <v>274</v>
      </c>
      <c r="D669" s="141" t="s">
        <v>359</v>
      </c>
      <c r="E669" s="142" t="s">
        <v>352</v>
      </c>
      <c r="F669" s="141" t="s">
        <v>441</v>
      </c>
      <c r="G669" s="143">
        <v>17563</v>
      </c>
      <c r="H669" s="144">
        <v>41774</v>
      </c>
      <c r="I669" s="145">
        <v>41806</v>
      </c>
      <c r="J669" s="146">
        <v>116.91</v>
      </c>
      <c r="K669" s="3">
        <v>1875531</v>
      </c>
      <c r="L669" s="116">
        <f>+K669</f>
        <v>1875531</v>
      </c>
      <c r="M669" s="147">
        <f>L669*M3/J669</f>
        <v>1887883.7403130615</v>
      </c>
      <c r="N669" s="6">
        <f>M669</f>
        <v>1887883.7403130615</v>
      </c>
      <c r="O669" s="18">
        <f t="shared" si="208"/>
        <v>2.7E-4</v>
      </c>
      <c r="P669" s="14"/>
      <c r="Q669" s="217">
        <f t="shared" si="163"/>
        <v>-17563</v>
      </c>
    </row>
    <row r="670" spans="1:17" s="148" customFormat="1" x14ac:dyDescent="0.25">
      <c r="A670" s="252" t="s">
        <v>391</v>
      </c>
      <c r="B670" s="252"/>
      <c r="C670" s="252"/>
      <c r="D670" s="252"/>
      <c r="E670" s="252"/>
      <c r="F670" s="252"/>
      <c r="G670" s="252"/>
      <c r="H670" s="149"/>
      <c r="I670" s="150"/>
      <c r="J670" s="151"/>
      <c r="K670" s="120">
        <f>SUM(K669)</f>
        <v>1875531</v>
      </c>
      <c r="L670" s="120">
        <f t="shared" ref="L670" si="213">SUM(L669)</f>
        <v>1875531</v>
      </c>
      <c r="M670" s="121">
        <f t="shared" ref="M670" si="214">SUM(M669)</f>
        <v>1887883.7403130615</v>
      </c>
      <c r="N670" s="152">
        <f t="shared" ref="N670:O670" si="215">SUM(N669)</f>
        <v>1887883.7403130615</v>
      </c>
      <c r="O670" s="122">
        <f t="shared" si="215"/>
        <v>2.7E-4</v>
      </c>
      <c r="P670" s="15"/>
      <c r="Q670" s="217"/>
    </row>
    <row r="671" spans="1:17" s="148" customFormat="1" x14ac:dyDescent="0.25">
      <c r="A671" s="154"/>
      <c r="B671" s="155"/>
      <c r="C671" s="156"/>
      <c r="D671" s="156"/>
      <c r="E671" s="157"/>
      <c r="F671" s="156"/>
      <c r="G671" s="156"/>
      <c r="H671" s="158"/>
      <c r="I671" s="159"/>
      <c r="J671" s="160"/>
      <c r="K671" s="161"/>
      <c r="L671" s="162"/>
      <c r="M671" s="163"/>
      <c r="N671" s="164"/>
      <c r="O671" s="20"/>
      <c r="P671" s="165"/>
      <c r="Q671" s="218"/>
    </row>
    <row r="672" spans="1:17" s="148" customFormat="1" ht="30" x14ac:dyDescent="0.25">
      <c r="A672" s="98" t="s">
        <v>84</v>
      </c>
      <c r="B672" s="139">
        <v>830129327</v>
      </c>
      <c r="C672" s="140" t="s">
        <v>85</v>
      </c>
      <c r="D672" s="141" t="s">
        <v>359</v>
      </c>
      <c r="E672" s="142" t="s">
        <v>352</v>
      </c>
      <c r="F672" s="141" t="s">
        <v>441</v>
      </c>
      <c r="G672" s="143">
        <v>10669</v>
      </c>
      <c r="H672" s="144">
        <v>41835</v>
      </c>
      <c r="I672" s="145">
        <v>41867</v>
      </c>
      <c r="J672" s="146">
        <v>117.33</v>
      </c>
      <c r="K672" s="3">
        <v>419581</v>
      </c>
      <c r="L672" s="116">
        <f>+K672</f>
        <v>419581</v>
      </c>
      <c r="M672" s="147">
        <f>L672*$M$3/J672</f>
        <v>420832.6266087105</v>
      </c>
      <c r="N672" s="6">
        <f>M672</f>
        <v>420832.6266087105</v>
      </c>
      <c r="O672" s="18">
        <f t="shared" si="208"/>
        <v>6.0000000000000002E-5</v>
      </c>
      <c r="P672" s="14"/>
      <c r="Q672" s="217">
        <f t="shared" si="163"/>
        <v>-10669</v>
      </c>
    </row>
    <row r="673" spans="1:17" s="148" customFormat="1" ht="30" x14ac:dyDescent="0.25">
      <c r="A673" s="98" t="s">
        <v>84</v>
      </c>
      <c r="B673" s="139">
        <v>830129327</v>
      </c>
      <c r="C673" s="140" t="s">
        <v>85</v>
      </c>
      <c r="D673" s="141" t="s">
        <v>359</v>
      </c>
      <c r="E673" s="142" t="s">
        <v>352</v>
      </c>
      <c r="F673" s="141" t="s">
        <v>441</v>
      </c>
      <c r="G673" s="143">
        <v>11180</v>
      </c>
      <c r="H673" s="144">
        <v>41913</v>
      </c>
      <c r="I673" s="145">
        <v>41945</v>
      </c>
      <c r="J673" s="146">
        <v>117.68</v>
      </c>
      <c r="K673" s="3">
        <v>999241</v>
      </c>
      <c r="L673" s="116">
        <v>0</v>
      </c>
      <c r="M673" s="147">
        <f>L673*$M$3/J673</f>
        <v>0</v>
      </c>
      <c r="N673" s="6">
        <f>K673</f>
        <v>999241</v>
      </c>
      <c r="O673" s="18">
        <f t="shared" si="208"/>
        <v>1.4999999999999999E-4</v>
      </c>
      <c r="P673" s="14"/>
      <c r="Q673" s="217">
        <f t="shared" si="163"/>
        <v>-11180</v>
      </c>
    </row>
    <row r="674" spans="1:17" s="148" customFormat="1" x14ac:dyDescent="0.25">
      <c r="A674" s="252" t="s">
        <v>391</v>
      </c>
      <c r="B674" s="252"/>
      <c r="C674" s="252"/>
      <c r="D674" s="252"/>
      <c r="E674" s="252"/>
      <c r="F674" s="252"/>
      <c r="G674" s="252"/>
      <c r="H674" s="149"/>
      <c r="I674" s="150"/>
      <c r="J674" s="151"/>
      <c r="K674" s="120">
        <f>SUM(K672:K673)</f>
        <v>1418822</v>
      </c>
      <c r="L674" s="120">
        <f t="shared" ref="L674" si="216">SUM(L672:L673)</f>
        <v>419581</v>
      </c>
      <c r="M674" s="121">
        <f t="shared" ref="M674" si="217">SUM(M672:M673)</f>
        <v>420832.6266087105</v>
      </c>
      <c r="N674" s="152">
        <f t="shared" ref="N674:O674" si="218">SUM(N672:N673)</f>
        <v>1420073.6266087105</v>
      </c>
      <c r="O674" s="153">
        <f t="shared" si="218"/>
        <v>2.0999999999999998E-4</v>
      </c>
      <c r="P674" s="15"/>
      <c r="Q674" s="217"/>
    </row>
    <row r="675" spans="1:17" s="148" customFormat="1" x14ac:dyDescent="0.25">
      <c r="A675" s="154"/>
      <c r="B675" s="155"/>
      <c r="C675" s="156"/>
      <c r="D675" s="156"/>
      <c r="E675" s="157"/>
      <c r="F675" s="156"/>
      <c r="G675" s="156"/>
      <c r="H675" s="158"/>
      <c r="I675" s="159"/>
      <c r="J675" s="160"/>
      <c r="K675" s="161"/>
      <c r="L675" s="162"/>
      <c r="M675" s="163"/>
      <c r="N675" s="164"/>
      <c r="O675" s="20"/>
      <c r="P675" s="165"/>
      <c r="Q675" s="218"/>
    </row>
    <row r="676" spans="1:17" s="148" customFormat="1" ht="60" x14ac:dyDescent="0.25">
      <c r="A676" s="98" t="s">
        <v>168</v>
      </c>
      <c r="B676" s="139">
        <v>900535018</v>
      </c>
      <c r="C676" s="140" t="s">
        <v>275</v>
      </c>
      <c r="D676" s="141" t="s">
        <v>359</v>
      </c>
      <c r="E676" s="142" t="s">
        <v>352</v>
      </c>
      <c r="F676" s="141" t="s">
        <v>441</v>
      </c>
      <c r="G676" s="143">
        <v>23477</v>
      </c>
      <c r="H676" s="144">
        <v>41620</v>
      </c>
      <c r="I676" s="145">
        <f>+H676+31</f>
        <v>41651</v>
      </c>
      <c r="J676" s="146">
        <v>114.54</v>
      </c>
      <c r="K676" s="3">
        <v>15000000</v>
      </c>
      <c r="L676" s="116">
        <f>+K676</f>
        <v>15000000</v>
      </c>
      <c r="M676" s="147">
        <f>L676*$M$3/J676</f>
        <v>15411210.05762179</v>
      </c>
      <c r="N676" s="6">
        <f>M676</f>
        <v>15411210.05762179</v>
      </c>
      <c r="O676" s="18">
        <f t="shared" si="208"/>
        <v>2.2399999999999998E-3</v>
      </c>
      <c r="P676" s="14"/>
      <c r="Q676" s="217">
        <f t="shared" si="163"/>
        <v>-23477</v>
      </c>
    </row>
    <row r="677" spans="1:17" s="148" customFormat="1" ht="60" x14ac:dyDescent="0.25">
      <c r="A677" s="98" t="s">
        <v>168</v>
      </c>
      <c r="B677" s="139">
        <v>900535018</v>
      </c>
      <c r="C677" s="140" t="s">
        <v>275</v>
      </c>
      <c r="D677" s="141" t="s">
        <v>359</v>
      </c>
      <c r="E677" s="142" t="s">
        <v>352</v>
      </c>
      <c r="F677" s="141" t="s">
        <v>441</v>
      </c>
      <c r="G677" s="143">
        <v>23708</v>
      </c>
      <c r="H677" s="144">
        <v>41624</v>
      </c>
      <c r="I677" s="145">
        <f t="shared" ref="I677:I682" si="219">+H677+31</f>
        <v>41655</v>
      </c>
      <c r="J677" s="146">
        <v>114.54</v>
      </c>
      <c r="K677" s="3">
        <v>15795731</v>
      </c>
      <c r="L677" s="116">
        <f t="shared" ref="L677:L681" si="220">+K677</f>
        <v>15795731</v>
      </c>
      <c r="M677" s="147">
        <f t="shared" ref="M677:M682" si="221">L677*$M$3/J677</f>
        <v>16228755.230312554</v>
      </c>
      <c r="N677" s="6">
        <f t="shared" ref="N677:N681" si="222">M677</f>
        <v>16228755.230312554</v>
      </c>
      <c r="O677" s="18">
        <f t="shared" si="208"/>
        <v>2.3600000000000001E-3</v>
      </c>
      <c r="P677" s="14"/>
      <c r="Q677" s="217">
        <f t="shared" si="163"/>
        <v>-23708</v>
      </c>
    </row>
    <row r="678" spans="1:17" s="148" customFormat="1" ht="60" x14ac:dyDescent="0.25">
      <c r="A678" s="98" t="s">
        <v>168</v>
      </c>
      <c r="B678" s="139">
        <v>900535018</v>
      </c>
      <c r="C678" s="140" t="s">
        <v>275</v>
      </c>
      <c r="D678" s="141" t="s">
        <v>359</v>
      </c>
      <c r="E678" s="142" t="s">
        <v>352</v>
      </c>
      <c r="F678" s="141" t="s">
        <v>441</v>
      </c>
      <c r="G678" s="143">
        <v>27158</v>
      </c>
      <c r="H678" s="144">
        <v>41689</v>
      </c>
      <c r="I678" s="145">
        <f t="shared" si="219"/>
        <v>41720</v>
      </c>
      <c r="J678" s="146">
        <v>115.71</v>
      </c>
      <c r="K678" s="3">
        <v>20133228</v>
      </c>
      <c r="L678" s="116">
        <f t="shared" si="220"/>
        <v>20133228</v>
      </c>
      <c r="M678" s="147">
        <f t="shared" si="221"/>
        <v>20476002.688099559</v>
      </c>
      <c r="N678" s="6">
        <f t="shared" si="222"/>
        <v>20476002.688099559</v>
      </c>
      <c r="O678" s="18">
        <f t="shared" si="208"/>
        <v>2.97E-3</v>
      </c>
      <c r="P678" s="14"/>
      <c r="Q678" s="217">
        <f t="shared" si="163"/>
        <v>-27158</v>
      </c>
    </row>
    <row r="679" spans="1:17" s="148" customFormat="1" ht="60" x14ac:dyDescent="0.25">
      <c r="A679" s="98" t="s">
        <v>168</v>
      </c>
      <c r="B679" s="139">
        <v>900535018</v>
      </c>
      <c r="C679" s="140" t="s">
        <v>275</v>
      </c>
      <c r="D679" s="141" t="s">
        <v>359</v>
      </c>
      <c r="E679" s="142" t="s">
        <v>352</v>
      </c>
      <c r="F679" s="141" t="s">
        <v>441</v>
      </c>
      <c r="G679" s="143">
        <v>27170</v>
      </c>
      <c r="H679" s="144">
        <v>41689</v>
      </c>
      <c r="I679" s="145">
        <f t="shared" si="219"/>
        <v>41720</v>
      </c>
      <c r="J679" s="146">
        <v>115.71</v>
      </c>
      <c r="K679" s="3">
        <v>26282359</v>
      </c>
      <c r="L679" s="116">
        <f t="shared" si="220"/>
        <v>26282359</v>
      </c>
      <c r="M679" s="147">
        <f t="shared" si="221"/>
        <v>26729824.622936655</v>
      </c>
      <c r="N679" s="6">
        <f t="shared" si="222"/>
        <v>26729824.622936655</v>
      </c>
      <c r="O679" s="18">
        <f t="shared" si="208"/>
        <v>3.8800000000000002E-3</v>
      </c>
      <c r="P679" s="14"/>
      <c r="Q679" s="217">
        <f t="shared" si="163"/>
        <v>-27170</v>
      </c>
    </row>
    <row r="680" spans="1:17" s="148" customFormat="1" ht="60" x14ac:dyDescent="0.25">
      <c r="A680" s="98" t="s">
        <v>168</v>
      </c>
      <c r="B680" s="139">
        <v>900535018</v>
      </c>
      <c r="C680" s="140" t="s">
        <v>275</v>
      </c>
      <c r="D680" s="141" t="s">
        <v>359</v>
      </c>
      <c r="E680" s="142" t="s">
        <v>352</v>
      </c>
      <c r="F680" s="141" t="s">
        <v>441</v>
      </c>
      <c r="G680" s="143">
        <v>27901</v>
      </c>
      <c r="H680" s="144">
        <v>41702</v>
      </c>
      <c r="I680" s="145">
        <f t="shared" si="219"/>
        <v>41733</v>
      </c>
      <c r="J680" s="146">
        <v>116.24</v>
      </c>
      <c r="K680" s="3">
        <v>16027099</v>
      </c>
      <c r="L680" s="116">
        <f t="shared" si="220"/>
        <v>16027099</v>
      </c>
      <c r="M680" s="147">
        <f t="shared" si="221"/>
        <v>16225645.305574676</v>
      </c>
      <c r="N680" s="6">
        <f t="shared" si="222"/>
        <v>16225645.305574676</v>
      </c>
      <c r="O680" s="18">
        <f t="shared" si="208"/>
        <v>2.3600000000000001E-3</v>
      </c>
      <c r="P680" s="14"/>
      <c r="Q680" s="217">
        <f t="shared" si="163"/>
        <v>-27901</v>
      </c>
    </row>
    <row r="681" spans="1:17" s="148" customFormat="1" ht="60" x14ac:dyDescent="0.25">
      <c r="A681" s="98" t="s">
        <v>168</v>
      </c>
      <c r="B681" s="139">
        <v>900535018</v>
      </c>
      <c r="C681" s="140" t="s">
        <v>275</v>
      </c>
      <c r="D681" s="141" t="s">
        <v>359</v>
      </c>
      <c r="E681" s="142" t="s">
        <v>352</v>
      </c>
      <c r="F681" s="141" t="s">
        <v>441</v>
      </c>
      <c r="G681" s="143">
        <v>28001</v>
      </c>
      <c r="H681" s="144">
        <v>41703</v>
      </c>
      <c r="I681" s="145">
        <f t="shared" si="219"/>
        <v>41734</v>
      </c>
      <c r="J681" s="146">
        <v>116.24</v>
      </c>
      <c r="K681" s="3">
        <v>9349194</v>
      </c>
      <c r="L681" s="116">
        <f t="shared" si="220"/>
        <v>9349194</v>
      </c>
      <c r="M681" s="147">
        <f t="shared" si="221"/>
        <v>9465013.3337921556</v>
      </c>
      <c r="N681" s="6">
        <f t="shared" si="222"/>
        <v>9465013.3337921556</v>
      </c>
      <c r="O681" s="18">
        <f t="shared" si="208"/>
        <v>1.3699999999999999E-3</v>
      </c>
      <c r="P681" s="14"/>
      <c r="Q681" s="217">
        <f t="shared" si="163"/>
        <v>-28001</v>
      </c>
    </row>
    <row r="682" spans="1:17" s="148" customFormat="1" ht="60" x14ac:dyDescent="0.25">
      <c r="A682" s="98" t="s">
        <v>168</v>
      </c>
      <c r="B682" s="139">
        <v>830129327</v>
      </c>
      <c r="C682" s="140" t="s">
        <v>275</v>
      </c>
      <c r="D682" s="141" t="s">
        <v>359</v>
      </c>
      <c r="E682" s="142" t="s">
        <v>352</v>
      </c>
      <c r="F682" s="141" t="s">
        <v>441</v>
      </c>
      <c r="G682" s="143">
        <v>0</v>
      </c>
      <c r="H682" s="144">
        <v>41912</v>
      </c>
      <c r="I682" s="145">
        <f t="shared" si="219"/>
        <v>41943</v>
      </c>
      <c r="J682" s="146">
        <v>117.68</v>
      </c>
      <c r="K682" s="3">
        <v>24178090</v>
      </c>
      <c r="L682" s="116">
        <v>0</v>
      </c>
      <c r="M682" s="147">
        <f t="shared" si="221"/>
        <v>0</v>
      </c>
      <c r="N682" s="6">
        <f>K682</f>
        <v>24178090</v>
      </c>
      <c r="O682" s="18">
        <f t="shared" si="208"/>
        <v>3.5100000000000001E-3</v>
      </c>
      <c r="P682" s="14"/>
      <c r="Q682" s="217">
        <f t="shared" si="163"/>
        <v>0</v>
      </c>
    </row>
    <row r="683" spans="1:17" s="148" customFormat="1" x14ac:dyDescent="0.25">
      <c r="A683" s="252" t="s">
        <v>391</v>
      </c>
      <c r="B683" s="252"/>
      <c r="C683" s="252"/>
      <c r="D683" s="252"/>
      <c r="E683" s="252"/>
      <c r="F683" s="252"/>
      <c r="G683" s="252"/>
      <c r="H683" s="149"/>
      <c r="I683" s="150"/>
      <c r="J683" s="151"/>
      <c r="K683" s="120">
        <f>SUM(K676:K682)</f>
        <v>126765701</v>
      </c>
      <c r="L683" s="120">
        <f t="shared" ref="L683:O683" si="223">SUM(L676:L682)</f>
        <v>102587611</v>
      </c>
      <c r="M683" s="121">
        <f t="shared" si="223"/>
        <v>104536451.23833738</v>
      </c>
      <c r="N683" s="152">
        <f t="shared" si="223"/>
        <v>128714541.23833738</v>
      </c>
      <c r="O683" s="153">
        <f t="shared" si="223"/>
        <v>1.8689999999999998E-2</v>
      </c>
      <c r="P683" s="15"/>
      <c r="Q683" s="217"/>
    </row>
    <row r="684" spans="1:17" s="148" customFormat="1" x14ac:dyDescent="0.25">
      <c r="A684" s="154"/>
      <c r="B684" s="155"/>
      <c r="C684" s="156"/>
      <c r="D684" s="156"/>
      <c r="E684" s="157"/>
      <c r="F684" s="156"/>
      <c r="G684" s="156"/>
      <c r="H684" s="158"/>
      <c r="I684" s="159"/>
      <c r="J684" s="160"/>
      <c r="K684" s="161"/>
      <c r="L684" s="162"/>
      <c r="M684" s="163"/>
      <c r="N684" s="164"/>
      <c r="O684" s="20"/>
      <c r="P684" s="165"/>
      <c r="Q684" s="218"/>
    </row>
    <row r="685" spans="1:17" s="148" customFormat="1" x14ac:dyDescent="0.25">
      <c r="A685" s="98" t="s">
        <v>169</v>
      </c>
      <c r="B685" s="139">
        <v>900106873</v>
      </c>
      <c r="C685" s="140" t="s">
        <v>276</v>
      </c>
      <c r="D685" s="141" t="s">
        <v>356</v>
      </c>
      <c r="E685" s="142" t="s">
        <v>352</v>
      </c>
      <c r="F685" s="141" t="s">
        <v>441</v>
      </c>
      <c r="G685" s="143">
        <v>5716</v>
      </c>
      <c r="H685" s="144">
        <v>41351</v>
      </c>
      <c r="I685" s="145">
        <f>+H685+31</f>
        <v>41382</v>
      </c>
      <c r="J685" s="146">
        <v>113.16</v>
      </c>
      <c r="K685" s="3">
        <v>10986499</v>
      </c>
      <c r="L685" s="116">
        <f>+K685</f>
        <v>10986499</v>
      </c>
      <c r="M685" s="147">
        <f>L685*M3/J685</f>
        <v>11425337.595616827</v>
      </c>
      <c r="N685" s="6">
        <f>M685</f>
        <v>11425337.595616827</v>
      </c>
      <c r="O685" s="18">
        <f t="shared" si="208"/>
        <v>1.66E-3</v>
      </c>
      <c r="P685" s="14"/>
      <c r="Q685" s="217">
        <f t="shared" si="163"/>
        <v>-5716</v>
      </c>
    </row>
    <row r="686" spans="1:17" s="148" customFormat="1" x14ac:dyDescent="0.25">
      <c r="A686" s="252" t="s">
        <v>391</v>
      </c>
      <c r="B686" s="252"/>
      <c r="C686" s="252"/>
      <c r="D686" s="252"/>
      <c r="E686" s="252"/>
      <c r="F686" s="252"/>
      <c r="G686" s="252"/>
      <c r="H686" s="149"/>
      <c r="I686" s="150"/>
      <c r="J686" s="151"/>
      <c r="K686" s="120">
        <f>SUM(K685)</f>
        <v>10986499</v>
      </c>
      <c r="L686" s="120">
        <f t="shared" ref="L686:O686" si="224">SUM(L685)</f>
        <v>10986499</v>
      </c>
      <c r="M686" s="121">
        <f t="shared" si="224"/>
        <v>11425337.595616827</v>
      </c>
      <c r="N686" s="152">
        <f t="shared" si="224"/>
        <v>11425337.595616827</v>
      </c>
      <c r="O686" s="153">
        <f t="shared" si="224"/>
        <v>1.66E-3</v>
      </c>
      <c r="P686" s="15"/>
      <c r="Q686" s="217"/>
    </row>
    <row r="687" spans="1:17" s="148" customFormat="1" x14ac:dyDescent="0.25">
      <c r="A687" s="154"/>
      <c r="B687" s="155"/>
      <c r="C687" s="156"/>
      <c r="D687" s="156"/>
      <c r="E687" s="157"/>
      <c r="F687" s="156"/>
      <c r="G687" s="156"/>
      <c r="H687" s="158"/>
      <c r="I687" s="159"/>
      <c r="J687" s="160"/>
      <c r="K687" s="161"/>
      <c r="L687" s="162"/>
      <c r="M687" s="163"/>
      <c r="N687" s="164"/>
      <c r="O687" s="20"/>
      <c r="P687" s="165"/>
      <c r="Q687" s="218"/>
    </row>
    <row r="688" spans="1:17" s="148" customFormat="1" ht="30" x14ac:dyDescent="0.25">
      <c r="A688" s="98" t="s">
        <v>170</v>
      </c>
      <c r="B688" s="139">
        <v>830079574</v>
      </c>
      <c r="C688" s="140" t="s">
        <v>277</v>
      </c>
      <c r="D688" s="141" t="s">
        <v>359</v>
      </c>
      <c r="E688" s="142" t="s">
        <v>352</v>
      </c>
      <c r="F688" s="141" t="s">
        <v>441</v>
      </c>
      <c r="G688" s="143">
        <v>17020</v>
      </c>
      <c r="H688" s="144">
        <v>41789</v>
      </c>
      <c r="I688" s="145">
        <v>41821</v>
      </c>
      <c r="J688" s="146">
        <v>117.09</v>
      </c>
      <c r="K688" s="3">
        <v>190240</v>
      </c>
      <c r="L688" s="116">
        <f>+K688</f>
        <v>190240</v>
      </c>
      <c r="M688" s="147">
        <f>L688*M3/J688</f>
        <v>191198.59253565635</v>
      </c>
      <c r="N688" s="6">
        <f>M688</f>
        <v>191198.59253565635</v>
      </c>
      <c r="O688" s="18">
        <f t="shared" si="208"/>
        <v>3.0000000000000001E-5</v>
      </c>
      <c r="P688" s="14"/>
      <c r="Q688" s="217">
        <f t="shared" si="163"/>
        <v>-17020</v>
      </c>
    </row>
    <row r="689" spans="1:17" s="148" customFormat="1" x14ac:dyDescent="0.25">
      <c r="A689" s="252" t="s">
        <v>391</v>
      </c>
      <c r="B689" s="252"/>
      <c r="C689" s="252"/>
      <c r="D689" s="252"/>
      <c r="E689" s="252"/>
      <c r="F689" s="252"/>
      <c r="G689" s="252"/>
      <c r="H689" s="149"/>
      <c r="I689" s="150"/>
      <c r="J689" s="151"/>
      <c r="K689" s="120">
        <f>SUM(K688)</f>
        <v>190240</v>
      </c>
      <c r="L689" s="120">
        <f t="shared" ref="L689" si="225">SUM(L688)</f>
        <v>190240</v>
      </c>
      <c r="M689" s="121">
        <f t="shared" ref="M689" si="226">SUM(M688)</f>
        <v>191198.59253565635</v>
      </c>
      <c r="N689" s="152">
        <f t="shared" ref="N689:O689" si="227">SUM(N688)</f>
        <v>191198.59253565635</v>
      </c>
      <c r="O689" s="153">
        <f t="shared" si="227"/>
        <v>3.0000000000000001E-5</v>
      </c>
      <c r="P689" s="15"/>
      <c r="Q689" s="217"/>
    </row>
    <row r="690" spans="1:17" s="148" customFormat="1" x14ac:dyDescent="0.25">
      <c r="A690" s="154"/>
      <c r="B690" s="155"/>
      <c r="C690" s="156"/>
      <c r="D690" s="156"/>
      <c r="E690" s="157"/>
      <c r="F690" s="156"/>
      <c r="G690" s="156"/>
      <c r="H690" s="158"/>
      <c r="I690" s="159"/>
      <c r="J690" s="160"/>
      <c r="K690" s="161"/>
      <c r="L690" s="162"/>
      <c r="M690" s="163"/>
      <c r="N690" s="164"/>
      <c r="O690" s="20"/>
      <c r="P690" s="165"/>
      <c r="Q690" s="218"/>
    </row>
    <row r="691" spans="1:17" s="148" customFormat="1" ht="30" x14ac:dyDescent="0.25">
      <c r="A691" s="98" t="s">
        <v>171</v>
      </c>
      <c r="B691" s="139">
        <v>900157521</v>
      </c>
      <c r="C691" s="140" t="s">
        <v>278</v>
      </c>
      <c r="D691" s="141" t="s">
        <v>359</v>
      </c>
      <c r="E691" s="142" t="s">
        <v>352</v>
      </c>
      <c r="F691" s="141" t="s">
        <v>441</v>
      </c>
      <c r="G691" s="143">
        <v>7126</v>
      </c>
      <c r="H691" s="144">
        <v>41782</v>
      </c>
      <c r="I691" s="145">
        <v>41814</v>
      </c>
      <c r="J691" s="146">
        <v>116.91</v>
      </c>
      <c r="K691" s="3">
        <v>5861472</v>
      </c>
      <c r="L691" s="116">
        <f>+K691</f>
        <v>5861472</v>
      </c>
      <c r="M691" s="147">
        <f>L691*$M$3/J691</f>
        <v>5900077.1957916347</v>
      </c>
      <c r="N691" s="6">
        <f>M691</f>
        <v>5900077.1957916347</v>
      </c>
      <c r="O691" s="18">
        <f t="shared" si="208"/>
        <v>8.5999999999999998E-4</v>
      </c>
      <c r="P691" s="14"/>
      <c r="Q691" s="217">
        <f t="shared" si="163"/>
        <v>-7126</v>
      </c>
    </row>
    <row r="692" spans="1:17" s="148" customFormat="1" ht="30" x14ac:dyDescent="0.25">
      <c r="A692" s="98" t="s">
        <v>171</v>
      </c>
      <c r="B692" s="139">
        <v>900157521</v>
      </c>
      <c r="C692" s="140" t="s">
        <v>278</v>
      </c>
      <c r="D692" s="141" t="s">
        <v>359</v>
      </c>
      <c r="E692" s="142" t="s">
        <v>352</v>
      </c>
      <c r="F692" s="141" t="s">
        <v>441</v>
      </c>
      <c r="G692" s="143">
        <v>7449</v>
      </c>
      <c r="H692" s="144">
        <v>41848</v>
      </c>
      <c r="I692" s="145">
        <v>41880</v>
      </c>
      <c r="J692" s="146">
        <v>117.33</v>
      </c>
      <c r="K692" s="3">
        <v>5865130</v>
      </c>
      <c r="L692" s="116">
        <f t="shared" ref="L692" si="228">+K692</f>
        <v>5865130</v>
      </c>
      <c r="M692" s="147">
        <f t="shared" ref="M692:M693" si="229">L692*$M$3/J692</f>
        <v>5882625.9132361719</v>
      </c>
      <c r="N692" s="6">
        <f t="shared" ref="N692" si="230">M692</f>
        <v>5882625.9132361719</v>
      </c>
      <c r="O692" s="18">
        <f t="shared" si="208"/>
        <v>8.4999999999999995E-4</v>
      </c>
      <c r="P692" s="14"/>
      <c r="Q692" s="217">
        <f t="shared" si="163"/>
        <v>-7449</v>
      </c>
    </row>
    <row r="693" spans="1:17" s="148" customFormat="1" ht="30" x14ac:dyDescent="0.25">
      <c r="A693" s="98" t="s">
        <v>171</v>
      </c>
      <c r="B693" s="139">
        <v>900157521</v>
      </c>
      <c r="C693" s="140" t="s">
        <v>278</v>
      </c>
      <c r="D693" s="141" t="s">
        <v>359</v>
      </c>
      <c r="E693" s="142" t="s">
        <v>352</v>
      </c>
      <c r="F693" s="141" t="s">
        <v>441</v>
      </c>
      <c r="G693" s="143">
        <v>7681</v>
      </c>
      <c r="H693" s="144">
        <v>41894</v>
      </c>
      <c r="I693" s="145">
        <v>41925</v>
      </c>
      <c r="J693" s="146">
        <v>117.68</v>
      </c>
      <c r="K693" s="3">
        <v>5847336</v>
      </c>
      <c r="L693" s="116">
        <v>0</v>
      </c>
      <c r="M693" s="147">
        <f t="shared" si="229"/>
        <v>0</v>
      </c>
      <c r="N693" s="6">
        <f>K693</f>
        <v>5847336</v>
      </c>
      <c r="O693" s="18">
        <f t="shared" si="208"/>
        <v>8.4999999999999995E-4</v>
      </c>
      <c r="P693" s="14"/>
      <c r="Q693" s="217">
        <f t="shared" si="163"/>
        <v>-7681</v>
      </c>
    </row>
    <row r="694" spans="1:17" s="148" customFormat="1" x14ac:dyDescent="0.25">
      <c r="A694" s="252" t="s">
        <v>391</v>
      </c>
      <c r="B694" s="252"/>
      <c r="C694" s="252"/>
      <c r="D694" s="252"/>
      <c r="E694" s="252"/>
      <c r="F694" s="252"/>
      <c r="G694" s="252"/>
      <c r="H694" s="149"/>
      <c r="I694" s="150"/>
      <c r="J694" s="151"/>
      <c r="K694" s="120">
        <f>SUM(K691:K693)</f>
        <v>17573938</v>
      </c>
      <c r="L694" s="120">
        <f t="shared" ref="L694:O694" si="231">SUM(L691:L693)</f>
        <v>11726602</v>
      </c>
      <c r="M694" s="121">
        <f t="shared" si="231"/>
        <v>11782703.109027807</v>
      </c>
      <c r="N694" s="152">
        <f t="shared" si="231"/>
        <v>17630039.109027807</v>
      </c>
      <c r="O694" s="153">
        <f t="shared" si="231"/>
        <v>2.5599999999999998E-3</v>
      </c>
      <c r="P694" s="15"/>
      <c r="Q694" s="217"/>
    </row>
    <row r="695" spans="1:17" s="148" customFormat="1" x14ac:dyDescent="0.25">
      <c r="A695" s="154"/>
      <c r="B695" s="155"/>
      <c r="C695" s="156"/>
      <c r="D695" s="156"/>
      <c r="E695" s="157"/>
      <c r="F695" s="156"/>
      <c r="G695" s="156"/>
      <c r="H695" s="158"/>
      <c r="I695" s="159"/>
      <c r="J695" s="160"/>
      <c r="K695" s="161"/>
      <c r="L695" s="162"/>
      <c r="M695" s="163"/>
      <c r="N695" s="164"/>
      <c r="O695" s="20"/>
      <c r="P695" s="165"/>
      <c r="Q695" s="218"/>
    </row>
    <row r="696" spans="1:17" s="148" customFormat="1" ht="30" x14ac:dyDescent="0.25">
      <c r="A696" s="98" t="s">
        <v>86</v>
      </c>
      <c r="B696" s="139">
        <v>830074144</v>
      </c>
      <c r="C696" s="140" t="s">
        <v>87</v>
      </c>
      <c r="D696" s="141" t="s">
        <v>359</v>
      </c>
      <c r="E696" s="142" t="s">
        <v>352</v>
      </c>
      <c r="F696" s="141" t="s">
        <v>441</v>
      </c>
      <c r="G696" s="143">
        <v>98808</v>
      </c>
      <c r="H696" s="144">
        <v>41491</v>
      </c>
      <c r="I696" s="145">
        <v>41537</v>
      </c>
      <c r="J696" s="146">
        <v>114.23</v>
      </c>
      <c r="K696" s="3">
        <v>18480076</v>
      </c>
      <c r="L696" s="116">
        <f>+K696</f>
        <v>18480076</v>
      </c>
      <c r="M696" s="147">
        <f>L696*$M$3/J696</f>
        <v>19038215.387201261</v>
      </c>
      <c r="N696" s="6">
        <f>M696</f>
        <v>19038215.387201261</v>
      </c>
      <c r="O696" s="18">
        <f t="shared" si="208"/>
        <v>2.7599999999999999E-3</v>
      </c>
      <c r="P696" s="14"/>
      <c r="Q696" s="217">
        <f t="shared" si="163"/>
        <v>-98808</v>
      </c>
    </row>
    <row r="697" spans="1:17" s="148" customFormat="1" ht="30" x14ac:dyDescent="0.25">
      <c r="A697" s="98" t="s">
        <v>86</v>
      </c>
      <c r="B697" s="139">
        <v>830074144</v>
      </c>
      <c r="C697" s="140" t="s">
        <v>87</v>
      </c>
      <c r="D697" s="141" t="s">
        <v>359</v>
      </c>
      <c r="E697" s="142" t="s">
        <v>352</v>
      </c>
      <c r="F697" s="141" t="s">
        <v>441</v>
      </c>
      <c r="G697" s="143">
        <v>3023493</v>
      </c>
      <c r="H697" s="144">
        <v>41569</v>
      </c>
      <c r="I697" s="145">
        <v>41615</v>
      </c>
      <c r="J697" s="146">
        <v>113.98</v>
      </c>
      <c r="K697" s="3">
        <v>3129866</v>
      </c>
      <c r="L697" s="116">
        <f t="shared" ref="L697:L698" si="232">+K697</f>
        <v>3129866</v>
      </c>
      <c r="M697" s="147">
        <f t="shared" ref="M697:M698" si="233">L697*$M$3/J697</f>
        <v>3231467.1949464818</v>
      </c>
      <c r="N697" s="6">
        <f t="shared" ref="N697:N698" si="234">M697</f>
        <v>3231467.1949464818</v>
      </c>
      <c r="O697" s="18">
        <f t="shared" si="208"/>
        <v>4.6999999999999999E-4</v>
      </c>
      <c r="P697" s="14"/>
      <c r="Q697" s="217">
        <f t="shared" si="163"/>
        <v>-3023493</v>
      </c>
    </row>
    <row r="698" spans="1:17" s="148" customFormat="1" ht="30" x14ac:dyDescent="0.25">
      <c r="A698" s="98" t="s">
        <v>86</v>
      </c>
      <c r="B698" s="139">
        <v>830074144</v>
      </c>
      <c r="C698" s="140" t="s">
        <v>87</v>
      </c>
      <c r="D698" s="141" t="s">
        <v>359</v>
      </c>
      <c r="E698" s="142" t="s">
        <v>352</v>
      </c>
      <c r="F698" s="141" t="s">
        <v>441</v>
      </c>
      <c r="G698" s="143">
        <v>3023866</v>
      </c>
      <c r="H698" s="144">
        <v>41605</v>
      </c>
      <c r="I698" s="145">
        <v>41651</v>
      </c>
      <c r="J698" s="146">
        <v>114.54</v>
      </c>
      <c r="K698" s="3">
        <v>5631748</v>
      </c>
      <c r="L698" s="116">
        <f t="shared" si="232"/>
        <v>5631748</v>
      </c>
      <c r="M698" s="147">
        <f t="shared" si="233"/>
        <v>5786136.7613060931</v>
      </c>
      <c r="N698" s="6">
        <f t="shared" si="234"/>
        <v>5786136.7613060931</v>
      </c>
      <c r="O698" s="18">
        <f t="shared" si="208"/>
        <v>8.4000000000000003E-4</v>
      </c>
      <c r="P698" s="14"/>
      <c r="Q698" s="217">
        <f t="shared" si="163"/>
        <v>-3023866</v>
      </c>
    </row>
    <row r="699" spans="1:17" s="148" customFormat="1" x14ac:dyDescent="0.25">
      <c r="A699" s="252" t="s">
        <v>391</v>
      </c>
      <c r="B699" s="252"/>
      <c r="C699" s="252"/>
      <c r="D699" s="252"/>
      <c r="E699" s="252"/>
      <c r="F699" s="252"/>
      <c r="G699" s="252"/>
      <c r="H699" s="149"/>
      <c r="I699" s="150"/>
      <c r="J699" s="151"/>
      <c r="K699" s="120">
        <f>SUM(K696:K698)</f>
        <v>27241690</v>
      </c>
      <c r="L699" s="120">
        <f t="shared" ref="L699:O699" si="235">SUM(L696:L698)</f>
        <v>27241690</v>
      </c>
      <c r="M699" s="121">
        <f t="shared" si="235"/>
        <v>28055819.343453836</v>
      </c>
      <c r="N699" s="152">
        <f t="shared" si="235"/>
        <v>28055819.343453836</v>
      </c>
      <c r="O699" s="153">
        <f t="shared" si="235"/>
        <v>4.0699999999999998E-3</v>
      </c>
      <c r="P699" s="15"/>
      <c r="Q699" s="217"/>
    </row>
    <row r="700" spans="1:17" s="148" customFormat="1" x14ac:dyDescent="0.25">
      <c r="A700" s="154"/>
      <c r="B700" s="155"/>
      <c r="C700" s="156"/>
      <c r="D700" s="156"/>
      <c r="E700" s="157"/>
      <c r="F700" s="156"/>
      <c r="G700" s="156"/>
      <c r="H700" s="158"/>
      <c r="I700" s="159"/>
      <c r="J700" s="160"/>
      <c r="K700" s="161"/>
      <c r="L700" s="162"/>
      <c r="M700" s="163"/>
      <c r="N700" s="164"/>
      <c r="O700" s="20"/>
      <c r="P700" s="165"/>
      <c r="Q700" s="218"/>
    </row>
    <row r="701" spans="1:17" s="148" customFormat="1" ht="45" x14ac:dyDescent="0.25">
      <c r="A701" s="98" t="s">
        <v>172</v>
      </c>
      <c r="B701" s="139">
        <v>1073162709</v>
      </c>
      <c r="C701" s="140" t="s">
        <v>279</v>
      </c>
      <c r="D701" s="141" t="s">
        <v>359</v>
      </c>
      <c r="E701" s="142" t="s">
        <v>352</v>
      </c>
      <c r="F701" s="141" t="s">
        <v>441</v>
      </c>
      <c r="G701" s="143">
        <v>6480</v>
      </c>
      <c r="H701" s="144">
        <v>41919</v>
      </c>
      <c r="I701" s="145">
        <f>+H701</f>
        <v>41919</v>
      </c>
      <c r="J701" s="146">
        <v>117.68</v>
      </c>
      <c r="K701" s="3">
        <v>36092</v>
      </c>
      <c r="L701" s="116">
        <v>0</v>
      </c>
      <c r="M701" s="147"/>
      <c r="N701" s="6">
        <f>K701</f>
        <v>36092</v>
      </c>
      <c r="O701" s="18">
        <f t="shared" si="208"/>
        <v>1.0000000000000001E-5</v>
      </c>
      <c r="P701" s="14"/>
      <c r="Q701" s="217">
        <f t="shared" si="163"/>
        <v>-6480</v>
      </c>
    </row>
    <row r="702" spans="1:17" s="148" customFormat="1" x14ac:dyDescent="0.25">
      <c r="A702" s="252" t="s">
        <v>391</v>
      </c>
      <c r="B702" s="252"/>
      <c r="C702" s="252"/>
      <c r="D702" s="252"/>
      <c r="E702" s="252"/>
      <c r="F702" s="252"/>
      <c r="G702" s="252"/>
      <c r="H702" s="149"/>
      <c r="I702" s="150"/>
      <c r="J702" s="151"/>
      <c r="K702" s="120">
        <f>SUM(K701)</f>
        <v>36092</v>
      </c>
      <c r="L702" s="120">
        <f t="shared" ref="L702:O702" si="236">SUM(L701)</f>
        <v>0</v>
      </c>
      <c r="M702" s="121">
        <f t="shared" si="236"/>
        <v>0</v>
      </c>
      <c r="N702" s="152">
        <f t="shared" si="236"/>
        <v>36092</v>
      </c>
      <c r="O702" s="153">
        <f t="shared" si="236"/>
        <v>1.0000000000000001E-5</v>
      </c>
      <c r="P702" s="15"/>
      <c r="Q702" s="217"/>
    </row>
    <row r="703" spans="1:17" s="148" customFormat="1" x14ac:dyDescent="0.25">
      <c r="A703" s="154"/>
      <c r="B703" s="155"/>
      <c r="C703" s="156"/>
      <c r="D703" s="156"/>
      <c r="E703" s="157"/>
      <c r="F703" s="156"/>
      <c r="G703" s="156"/>
      <c r="H703" s="158"/>
      <c r="I703" s="159"/>
      <c r="J703" s="160"/>
      <c r="K703" s="161"/>
      <c r="L703" s="162"/>
      <c r="M703" s="163"/>
      <c r="N703" s="164"/>
      <c r="O703" s="20"/>
      <c r="P703" s="165"/>
      <c r="Q703" s="218"/>
    </row>
    <row r="704" spans="1:17" s="148" customFormat="1" ht="30" x14ac:dyDescent="0.25">
      <c r="A704" s="98" t="s">
        <v>173</v>
      </c>
      <c r="B704" s="139">
        <v>8781871</v>
      </c>
      <c r="C704" s="140" t="s">
        <v>280</v>
      </c>
      <c r="D704" s="141" t="s">
        <v>359</v>
      </c>
      <c r="E704" s="142" t="s">
        <v>352</v>
      </c>
      <c r="F704" s="141" t="s">
        <v>441</v>
      </c>
      <c r="G704" s="143">
        <v>2751</v>
      </c>
      <c r="H704" s="144">
        <v>41919</v>
      </c>
      <c r="I704" s="145">
        <f>+H704</f>
        <v>41919</v>
      </c>
      <c r="J704" s="146">
        <v>117.68</v>
      </c>
      <c r="K704" s="3">
        <v>141000</v>
      </c>
      <c r="L704" s="116">
        <v>0</v>
      </c>
      <c r="M704" s="147"/>
      <c r="N704" s="6">
        <f>K704</f>
        <v>141000</v>
      </c>
      <c r="O704" s="18">
        <f t="shared" si="208"/>
        <v>2.0000000000000002E-5</v>
      </c>
      <c r="P704" s="14"/>
      <c r="Q704" s="217">
        <f t="shared" si="163"/>
        <v>-2751</v>
      </c>
    </row>
    <row r="705" spans="1:17" s="148" customFormat="1" x14ac:dyDescent="0.25">
      <c r="A705" s="252" t="s">
        <v>391</v>
      </c>
      <c r="B705" s="252"/>
      <c r="C705" s="252"/>
      <c r="D705" s="252"/>
      <c r="E705" s="252"/>
      <c r="F705" s="252"/>
      <c r="G705" s="252"/>
      <c r="H705" s="149"/>
      <c r="I705" s="150"/>
      <c r="J705" s="151"/>
      <c r="K705" s="120">
        <f>SUM(K704)</f>
        <v>141000</v>
      </c>
      <c r="L705" s="120">
        <f t="shared" ref="L705:O705" si="237">SUM(L704)</f>
        <v>0</v>
      </c>
      <c r="M705" s="121">
        <f t="shared" si="237"/>
        <v>0</v>
      </c>
      <c r="N705" s="152">
        <f t="shared" si="237"/>
        <v>141000</v>
      </c>
      <c r="O705" s="153">
        <f t="shared" si="237"/>
        <v>2.0000000000000002E-5</v>
      </c>
      <c r="P705" s="15"/>
      <c r="Q705" s="217"/>
    </row>
    <row r="706" spans="1:17" s="148" customFormat="1" x14ac:dyDescent="0.25">
      <c r="A706" s="154"/>
      <c r="B706" s="155"/>
      <c r="C706" s="156"/>
      <c r="D706" s="156"/>
      <c r="E706" s="157"/>
      <c r="F706" s="156"/>
      <c r="G706" s="156"/>
      <c r="H706" s="158"/>
      <c r="I706" s="159"/>
      <c r="J706" s="160"/>
      <c r="K706" s="161"/>
      <c r="L706" s="162"/>
      <c r="M706" s="163"/>
      <c r="N706" s="164"/>
      <c r="O706" s="20"/>
      <c r="P706" s="165"/>
      <c r="Q706" s="218"/>
    </row>
    <row r="707" spans="1:17" s="148" customFormat="1" ht="30" x14ac:dyDescent="0.25">
      <c r="A707" s="98" t="s">
        <v>174</v>
      </c>
      <c r="B707" s="139">
        <v>79845279</v>
      </c>
      <c r="C707" s="140" t="s">
        <v>281</v>
      </c>
      <c r="D707" s="141" t="s">
        <v>359</v>
      </c>
      <c r="E707" s="142" t="s">
        <v>352</v>
      </c>
      <c r="F707" s="141" t="s">
        <v>441</v>
      </c>
      <c r="G707" s="143">
        <v>6405</v>
      </c>
      <c r="H707" s="144">
        <v>41919</v>
      </c>
      <c r="I707" s="145">
        <f>+H707</f>
        <v>41919</v>
      </c>
      <c r="J707" s="146">
        <v>117.68</v>
      </c>
      <c r="K707" s="3">
        <v>85000</v>
      </c>
      <c r="L707" s="116">
        <v>0</v>
      </c>
      <c r="M707" s="147"/>
      <c r="N707" s="6">
        <f>K707</f>
        <v>85000</v>
      </c>
      <c r="O707" s="18">
        <f t="shared" si="208"/>
        <v>1.0000000000000001E-5</v>
      </c>
      <c r="P707" s="14"/>
      <c r="Q707" s="217">
        <f t="shared" si="163"/>
        <v>-6405</v>
      </c>
    </row>
    <row r="708" spans="1:17" s="148" customFormat="1" x14ac:dyDescent="0.25">
      <c r="A708" s="252" t="s">
        <v>391</v>
      </c>
      <c r="B708" s="252"/>
      <c r="C708" s="252"/>
      <c r="D708" s="252"/>
      <c r="E708" s="252"/>
      <c r="F708" s="252"/>
      <c r="G708" s="252"/>
      <c r="H708" s="149"/>
      <c r="I708" s="150"/>
      <c r="J708" s="151"/>
      <c r="K708" s="120">
        <f>SUM(K707)</f>
        <v>85000</v>
      </c>
      <c r="L708" s="120">
        <f t="shared" ref="L708" si="238">SUM(L707)</f>
        <v>0</v>
      </c>
      <c r="M708" s="121">
        <f t="shared" ref="M708" si="239">SUM(M707)</f>
        <v>0</v>
      </c>
      <c r="N708" s="152">
        <f t="shared" ref="N708:O708" si="240">SUM(N707)</f>
        <v>85000</v>
      </c>
      <c r="O708" s="153">
        <f t="shared" si="240"/>
        <v>1.0000000000000001E-5</v>
      </c>
      <c r="P708" s="15"/>
      <c r="Q708" s="217"/>
    </row>
    <row r="709" spans="1:17" s="148" customFormat="1" x14ac:dyDescent="0.25">
      <c r="A709" s="154"/>
      <c r="B709" s="155"/>
      <c r="C709" s="156"/>
      <c r="D709" s="156"/>
      <c r="E709" s="157"/>
      <c r="F709" s="156"/>
      <c r="G709" s="156"/>
      <c r="H709" s="158"/>
      <c r="I709" s="159"/>
      <c r="J709" s="160"/>
      <c r="K709" s="161"/>
      <c r="L709" s="162"/>
      <c r="M709" s="163"/>
      <c r="N709" s="164"/>
      <c r="O709" s="20"/>
      <c r="P709" s="165"/>
      <c r="Q709" s="218"/>
    </row>
    <row r="710" spans="1:17" s="148" customFormat="1" ht="30" x14ac:dyDescent="0.25">
      <c r="A710" s="98" t="s">
        <v>175</v>
      </c>
      <c r="B710" s="139">
        <v>900353519</v>
      </c>
      <c r="C710" s="140" t="s">
        <v>282</v>
      </c>
      <c r="D710" s="141" t="s">
        <v>359</v>
      </c>
      <c r="E710" s="142" t="s">
        <v>352</v>
      </c>
      <c r="F710" s="141" t="s">
        <v>441</v>
      </c>
      <c r="G710" s="143">
        <v>1176</v>
      </c>
      <c r="H710" s="144">
        <v>41657</v>
      </c>
      <c r="I710" s="145">
        <v>41689</v>
      </c>
      <c r="J710" s="146">
        <v>115.26</v>
      </c>
      <c r="K710" s="3">
        <v>175140</v>
      </c>
      <c r="L710" s="116">
        <f>+K710</f>
        <v>175140</v>
      </c>
      <c r="M710" s="147">
        <f>L710*$M$3/J710</f>
        <v>178817.24102030194</v>
      </c>
      <c r="N710" s="6">
        <f>M710</f>
        <v>178817.24102030194</v>
      </c>
      <c r="O710" s="18">
        <f t="shared" si="208"/>
        <v>3.0000000000000001E-5</v>
      </c>
      <c r="P710" s="14"/>
      <c r="Q710" s="217">
        <f t="shared" si="163"/>
        <v>-1176</v>
      </c>
    </row>
    <row r="711" spans="1:17" s="148" customFormat="1" ht="30" x14ac:dyDescent="0.25">
      <c r="A711" s="98" t="s">
        <v>175</v>
      </c>
      <c r="B711" s="139">
        <v>900353519</v>
      </c>
      <c r="C711" s="140" t="s">
        <v>282</v>
      </c>
      <c r="D711" s="141" t="s">
        <v>359</v>
      </c>
      <c r="E711" s="142" t="s">
        <v>352</v>
      </c>
      <c r="F711" s="141" t="s">
        <v>441</v>
      </c>
      <c r="G711" s="143">
        <v>1210</v>
      </c>
      <c r="H711" s="144">
        <v>41685</v>
      </c>
      <c r="I711" s="145">
        <v>41714</v>
      </c>
      <c r="J711" s="146">
        <v>115.71</v>
      </c>
      <c r="K711" s="3">
        <v>176400</v>
      </c>
      <c r="L711" s="116">
        <f t="shared" ref="L711:L713" si="241">+K711</f>
        <v>176400</v>
      </c>
      <c r="M711" s="147">
        <f t="shared" ref="M711:M713" si="242">L711*$M$3/J711</f>
        <v>179403.26678765882</v>
      </c>
      <c r="N711" s="6">
        <f t="shared" ref="N711:N713" si="243">M711</f>
        <v>179403.26678765882</v>
      </c>
      <c r="O711" s="18">
        <f t="shared" si="208"/>
        <v>3.0000000000000001E-5</v>
      </c>
      <c r="P711" s="14"/>
      <c r="Q711" s="217">
        <f t="shared" si="163"/>
        <v>-1210</v>
      </c>
    </row>
    <row r="712" spans="1:17" s="148" customFormat="1" ht="30" x14ac:dyDescent="0.25">
      <c r="A712" s="98" t="s">
        <v>175</v>
      </c>
      <c r="B712" s="139">
        <v>900353519</v>
      </c>
      <c r="C712" s="140" t="s">
        <v>282</v>
      </c>
      <c r="D712" s="141" t="s">
        <v>359</v>
      </c>
      <c r="E712" s="142" t="s">
        <v>352</v>
      </c>
      <c r="F712" s="141" t="s">
        <v>441</v>
      </c>
      <c r="G712" s="143">
        <v>1238</v>
      </c>
      <c r="H712" s="144">
        <v>41713</v>
      </c>
      <c r="I712" s="145">
        <v>41745</v>
      </c>
      <c r="J712" s="146">
        <v>116.24</v>
      </c>
      <c r="K712" s="3">
        <v>176400</v>
      </c>
      <c r="L712" s="116">
        <f t="shared" si="241"/>
        <v>176400</v>
      </c>
      <c r="M712" s="147">
        <f t="shared" si="242"/>
        <v>178585.27185134206</v>
      </c>
      <c r="N712" s="6">
        <f t="shared" si="243"/>
        <v>178585.27185134206</v>
      </c>
      <c r="O712" s="18">
        <f t="shared" si="208"/>
        <v>3.0000000000000001E-5</v>
      </c>
      <c r="P712" s="14"/>
      <c r="Q712" s="217">
        <f t="shared" si="163"/>
        <v>-1238</v>
      </c>
    </row>
    <row r="713" spans="1:17" s="148" customFormat="1" ht="30" x14ac:dyDescent="0.25">
      <c r="A713" s="98" t="s">
        <v>175</v>
      </c>
      <c r="B713" s="139">
        <v>900353519</v>
      </c>
      <c r="C713" s="140" t="s">
        <v>282</v>
      </c>
      <c r="D713" s="141" t="s">
        <v>359</v>
      </c>
      <c r="E713" s="142" t="s">
        <v>352</v>
      </c>
      <c r="F713" s="141" t="s">
        <v>441</v>
      </c>
      <c r="G713" s="143">
        <v>1270</v>
      </c>
      <c r="H713" s="144">
        <v>41745</v>
      </c>
      <c r="I713" s="145">
        <v>41776</v>
      </c>
      <c r="J713" s="146">
        <v>116.81</v>
      </c>
      <c r="K713" s="3">
        <v>176400</v>
      </c>
      <c r="L713" s="116">
        <f t="shared" si="241"/>
        <v>176400</v>
      </c>
      <c r="M713" s="147">
        <f t="shared" si="242"/>
        <v>177713.82587107268</v>
      </c>
      <c r="N713" s="6">
        <f t="shared" si="243"/>
        <v>177713.82587107268</v>
      </c>
      <c r="O713" s="18">
        <f t="shared" si="208"/>
        <v>3.0000000000000001E-5</v>
      </c>
      <c r="P713" s="14"/>
      <c r="Q713" s="217">
        <f t="shared" si="163"/>
        <v>-1270</v>
      </c>
    </row>
    <row r="714" spans="1:17" s="148" customFormat="1" x14ac:dyDescent="0.25">
      <c r="A714" s="252" t="s">
        <v>391</v>
      </c>
      <c r="B714" s="252"/>
      <c r="C714" s="252"/>
      <c r="D714" s="252"/>
      <c r="E714" s="252"/>
      <c r="F714" s="252"/>
      <c r="G714" s="252"/>
      <c r="H714" s="149"/>
      <c r="I714" s="150"/>
      <c r="J714" s="151"/>
      <c r="K714" s="120">
        <f>SUM(K710:K713)</f>
        <v>704340</v>
      </c>
      <c r="L714" s="120">
        <f t="shared" ref="L714:O714" si="244">SUM(L710:L713)</f>
        <v>704340</v>
      </c>
      <c r="M714" s="121">
        <f t="shared" si="244"/>
        <v>714519.6055303755</v>
      </c>
      <c r="N714" s="152">
        <f t="shared" si="244"/>
        <v>714519.6055303755</v>
      </c>
      <c r="O714" s="153">
        <f t="shared" si="244"/>
        <v>1.2E-4</v>
      </c>
      <c r="P714" s="15"/>
      <c r="Q714" s="217"/>
    </row>
    <row r="715" spans="1:17" s="148" customFormat="1" x14ac:dyDescent="0.25">
      <c r="A715" s="154"/>
      <c r="B715" s="155"/>
      <c r="C715" s="156"/>
      <c r="D715" s="156"/>
      <c r="E715" s="157"/>
      <c r="F715" s="156"/>
      <c r="G715" s="156"/>
      <c r="H715" s="158"/>
      <c r="I715" s="159"/>
      <c r="J715" s="160"/>
      <c r="K715" s="161"/>
      <c r="L715" s="162"/>
      <c r="M715" s="163"/>
      <c r="N715" s="164"/>
      <c r="O715" s="20"/>
      <c r="P715" s="165"/>
      <c r="Q715" s="218"/>
    </row>
    <row r="716" spans="1:17" s="148" customFormat="1" ht="30" x14ac:dyDescent="0.25">
      <c r="A716" s="98" t="s">
        <v>176</v>
      </c>
      <c r="B716" s="139">
        <v>830048433</v>
      </c>
      <c r="C716" s="140" t="s">
        <v>283</v>
      </c>
      <c r="D716" s="141" t="s">
        <v>359</v>
      </c>
      <c r="E716" s="142" t="s">
        <v>352</v>
      </c>
      <c r="F716" s="141" t="s">
        <v>441</v>
      </c>
      <c r="G716" s="143">
        <v>10556</v>
      </c>
      <c r="H716" s="144">
        <v>41682</v>
      </c>
      <c r="I716" s="145">
        <v>41711</v>
      </c>
      <c r="J716" s="146">
        <v>115.71</v>
      </c>
      <c r="K716" s="3">
        <v>4375425</v>
      </c>
      <c r="L716" s="116">
        <f>+K716</f>
        <v>4375425</v>
      </c>
      <c r="M716" s="147">
        <f>L716*$M$3/J716</f>
        <v>4449918.019185897</v>
      </c>
      <c r="N716" s="6">
        <f>M716</f>
        <v>4449918.019185897</v>
      </c>
      <c r="O716" s="18">
        <f t="shared" si="208"/>
        <v>6.4999999999999997E-4</v>
      </c>
      <c r="P716" s="14"/>
      <c r="Q716" s="217">
        <f t="shared" si="163"/>
        <v>-10556</v>
      </c>
    </row>
    <row r="717" spans="1:17" s="148" customFormat="1" ht="30" x14ac:dyDescent="0.25">
      <c r="A717" s="98" t="s">
        <v>176</v>
      </c>
      <c r="B717" s="139">
        <v>830048433</v>
      </c>
      <c r="C717" s="140" t="s">
        <v>283</v>
      </c>
      <c r="D717" s="141" t="s">
        <v>359</v>
      </c>
      <c r="E717" s="142" t="s">
        <v>352</v>
      </c>
      <c r="F717" s="141" t="s">
        <v>441</v>
      </c>
      <c r="G717" s="143">
        <v>10585</v>
      </c>
      <c r="H717" s="144">
        <v>41694</v>
      </c>
      <c r="I717" s="145">
        <v>41723</v>
      </c>
      <c r="J717" s="146">
        <v>115.71</v>
      </c>
      <c r="K717" s="3">
        <v>3075850</v>
      </c>
      <c r="L717" s="116">
        <f>+K717</f>
        <v>3075850</v>
      </c>
      <c r="M717" s="147">
        <f t="shared" ref="M717:M718" si="245">L717*$M$3/J717</f>
        <v>3128217.33644456</v>
      </c>
      <c r="N717" s="6">
        <f t="shared" ref="N717:N718" si="246">M717</f>
        <v>3128217.33644456</v>
      </c>
      <c r="O717" s="18">
        <f t="shared" si="208"/>
        <v>4.4999999999999999E-4</v>
      </c>
      <c r="P717" s="14"/>
      <c r="Q717" s="217">
        <f t="shared" si="163"/>
        <v>-10585</v>
      </c>
    </row>
    <row r="718" spans="1:17" s="148" customFormat="1" ht="30" x14ac:dyDescent="0.25">
      <c r="A718" s="98" t="s">
        <v>176</v>
      </c>
      <c r="B718" s="139">
        <v>830048433</v>
      </c>
      <c r="C718" s="140" t="s">
        <v>283</v>
      </c>
      <c r="D718" s="141" t="s">
        <v>359</v>
      </c>
      <c r="E718" s="142" t="s">
        <v>352</v>
      </c>
      <c r="F718" s="141" t="s">
        <v>441</v>
      </c>
      <c r="G718" s="143">
        <v>10673</v>
      </c>
      <c r="H718" s="144">
        <v>41731</v>
      </c>
      <c r="I718" s="145">
        <v>41762</v>
      </c>
      <c r="J718" s="146">
        <v>116.81</v>
      </c>
      <c r="K718" s="3">
        <v>10725750</v>
      </c>
      <c r="L718" s="116">
        <f>+K718</f>
        <v>10725750</v>
      </c>
      <c r="M718" s="147">
        <f t="shared" si="245"/>
        <v>10805635.305196473</v>
      </c>
      <c r="N718" s="6">
        <f t="shared" si="246"/>
        <v>10805635.305196473</v>
      </c>
      <c r="O718" s="18">
        <f t="shared" si="208"/>
        <v>1.57E-3</v>
      </c>
      <c r="P718" s="14"/>
      <c r="Q718" s="217">
        <f t="shared" si="163"/>
        <v>-10673</v>
      </c>
    </row>
    <row r="719" spans="1:17" s="148" customFormat="1" x14ac:dyDescent="0.25">
      <c r="A719" s="252" t="s">
        <v>391</v>
      </c>
      <c r="B719" s="252"/>
      <c r="C719" s="252"/>
      <c r="D719" s="252"/>
      <c r="E719" s="252"/>
      <c r="F719" s="252"/>
      <c r="G719" s="252"/>
      <c r="H719" s="149"/>
      <c r="I719" s="150"/>
      <c r="J719" s="151"/>
      <c r="K719" s="120">
        <f>SUM(K716:K718)</f>
        <v>18177025</v>
      </c>
      <c r="L719" s="120">
        <f t="shared" ref="L719:O719" si="247">SUM(L716:L718)</f>
        <v>18177025</v>
      </c>
      <c r="M719" s="121">
        <f t="shared" si="247"/>
        <v>18383770.660826929</v>
      </c>
      <c r="N719" s="152">
        <f t="shared" si="247"/>
        <v>18383770.660826929</v>
      </c>
      <c r="O719" s="153">
        <f t="shared" si="247"/>
        <v>2.6699999999999996E-3</v>
      </c>
      <c r="P719" s="15"/>
      <c r="Q719" s="217"/>
    </row>
    <row r="720" spans="1:17" s="148" customFormat="1" x14ac:dyDescent="0.25">
      <c r="A720" s="154"/>
      <c r="B720" s="155"/>
      <c r="C720" s="156"/>
      <c r="D720" s="156"/>
      <c r="E720" s="157"/>
      <c r="F720" s="156"/>
      <c r="G720" s="156"/>
      <c r="H720" s="158"/>
      <c r="I720" s="159"/>
      <c r="J720" s="160"/>
      <c r="K720" s="161"/>
      <c r="L720" s="162"/>
      <c r="M720" s="163"/>
      <c r="N720" s="164"/>
      <c r="O720" s="20"/>
      <c r="P720" s="165"/>
      <c r="Q720" s="218"/>
    </row>
    <row r="721" spans="1:17" s="148" customFormat="1" ht="45" x14ac:dyDescent="0.25">
      <c r="A721" s="98" t="s">
        <v>177</v>
      </c>
      <c r="B721" s="139">
        <v>811045772</v>
      </c>
      <c r="C721" s="140" t="s">
        <v>284</v>
      </c>
      <c r="D721" s="141" t="s">
        <v>359</v>
      </c>
      <c r="E721" s="142" t="s">
        <v>352</v>
      </c>
      <c r="F721" s="141" t="s">
        <v>441</v>
      </c>
      <c r="G721" s="143">
        <v>2119</v>
      </c>
      <c r="H721" s="144">
        <v>41884</v>
      </c>
      <c r="I721" s="145">
        <f>+H721+31</f>
        <v>41915</v>
      </c>
      <c r="J721" s="146">
        <v>117.68</v>
      </c>
      <c r="K721" s="3">
        <v>356800</v>
      </c>
      <c r="L721" s="116">
        <v>0</v>
      </c>
      <c r="M721" s="147"/>
      <c r="N721" s="6">
        <f>K721</f>
        <v>356800</v>
      </c>
      <c r="O721" s="18">
        <f t="shared" si="208"/>
        <v>5.0000000000000002E-5</v>
      </c>
      <c r="P721" s="14"/>
      <c r="Q721" s="217">
        <f t="shared" si="163"/>
        <v>-2119</v>
      </c>
    </row>
    <row r="722" spans="1:17" s="148" customFormat="1" ht="45" x14ac:dyDescent="0.25">
      <c r="A722" s="98" t="s">
        <v>177</v>
      </c>
      <c r="B722" s="139">
        <v>811045772</v>
      </c>
      <c r="C722" s="140" t="s">
        <v>284</v>
      </c>
      <c r="D722" s="141" t="s">
        <v>359</v>
      </c>
      <c r="E722" s="142" t="s">
        <v>352</v>
      </c>
      <c r="F722" s="141" t="s">
        <v>441</v>
      </c>
      <c r="G722" s="143">
        <v>2203</v>
      </c>
      <c r="H722" s="144">
        <v>41915</v>
      </c>
      <c r="I722" s="145">
        <f>+H722+31</f>
        <v>41946</v>
      </c>
      <c r="J722" s="146">
        <v>117.68</v>
      </c>
      <c r="K722" s="3">
        <v>360000</v>
      </c>
      <c r="L722" s="116">
        <v>0</v>
      </c>
      <c r="M722" s="147"/>
      <c r="N722" s="6">
        <f>K722</f>
        <v>360000</v>
      </c>
      <c r="O722" s="18">
        <f t="shared" si="208"/>
        <v>5.0000000000000002E-5</v>
      </c>
      <c r="P722" s="14"/>
      <c r="Q722" s="217">
        <f t="shared" ref="Q722:Q800" si="248">+G722*-1</f>
        <v>-2203</v>
      </c>
    </row>
    <row r="723" spans="1:17" s="148" customFormat="1" x14ac:dyDescent="0.25">
      <c r="A723" s="252" t="s">
        <v>391</v>
      </c>
      <c r="B723" s="252"/>
      <c r="C723" s="252"/>
      <c r="D723" s="252"/>
      <c r="E723" s="252"/>
      <c r="F723" s="252"/>
      <c r="G723" s="252"/>
      <c r="H723" s="149"/>
      <c r="I723" s="150"/>
      <c r="J723" s="151"/>
      <c r="K723" s="120">
        <f>SUM(K721:K722)</f>
        <v>716800</v>
      </c>
      <c r="L723" s="120">
        <f t="shared" ref="L723" si="249">SUM(L721:L722)</f>
        <v>0</v>
      </c>
      <c r="M723" s="121">
        <f t="shared" ref="M723" si="250">SUM(M721:M722)</f>
        <v>0</v>
      </c>
      <c r="N723" s="152">
        <f t="shared" ref="N723:O723" si="251">SUM(N721:N722)</f>
        <v>716800</v>
      </c>
      <c r="O723" s="153">
        <f t="shared" si="251"/>
        <v>1E-4</v>
      </c>
      <c r="P723" s="15"/>
      <c r="Q723" s="217"/>
    </row>
    <row r="724" spans="1:17" s="148" customFormat="1" x14ac:dyDescent="0.25">
      <c r="A724" s="154"/>
      <c r="B724" s="155"/>
      <c r="C724" s="156"/>
      <c r="D724" s="156"/>
      <c r="E724" s="157"/>
      <c r="F724" s="156"/>
      <c r="G724" s="156"/>
      <c r="H724" s="158"/>
      <c r="I724" s="159"/>
      <c r="J724" s="160"/>
      <c r="K724" s="161"/>
      <c r="L724" s="162"/>
      <c r="M724" s="163"/>
      <c r="N724" s="164"/>
      <c r="O724" s="20"/>
      <c r="P724" s="165"/>
      <c r="Q724" s="218"/>
    </row>
    <row r="725" spans="1:17" s="148" customFormat="1" ht="30" x14ac:dyDescent="0.25">
      <c r="A725" s="98" t="s">
        <v>88</v>
      </c>
      <c r="B725" s="139">
        <v>900252414</v>
      </c>
      <c r="C725" s="140" t="s">
        <v>89</v>
      </c>
      <c r="D725" s="141" t="s">
        <v>359</v>
      </c>
      <c r="E725" s="142" t="s">
        <v>352</v>
      </c>
      <c r="F725" s="141" t="s">
        <v>441</v>
      </c>
      <c r="G725" s="143">
        <v>6779</v>
      </c>
      <c r="H725" s="144">
        <v>41852</v>
      </c>
      <c r="I725" s="145">
        <f>+H725</f>
        <v>41852</v>
      </c>
      <c r="J725" s="146">
        <v>117.33</v>
      </c>
      <c r="K725" s="3">
        <v>2500001</v>
      </c>
      <c r="L725" s="116">
        <f>+K725</f>
        <v>2500001</v>
      </c>
      <c r="M725" s="147">
        <f>L725*$M$3/J725</f>
        <v>2507458.6012102617</v>
      </c>
      <c r="N725" s="6">
        <f>M725</f>
        <v>2507458.6012102617</v>
      </c>
      <c r="O725" s="18">
        <f t="shared" si="208"/>
        <v>3.6000000000000002E-4</v>
      </c>
      <c r="P725" s="14"/>
      <c r="Q725" s="217">
        <f t="shared" si="248"/>
        <v>-6779</v>
      </c>
    </row>
    <row r="726" spans="1:17" s="148" customFormat="1" ht="30" x14ac:dyDescent="0.25">
      <c r="A726" s="98" t="s">
        <v>88</v>
      </c>
      <c r="B726" s="139">
        <v>900252414</v>
      </c>
      <c r="C726" s="140" t="s">
        <v>89</v>
      </c>
      <c r="D726" s="141" t="s">
        <v>359</v>
      </c>
      <c r="E726" s="142" t="s">
        <v>352</v>
      </c>
      <c r="F726" s="141" t="s">
        <v>441</v>
      </c>
      <c r="G726" s="143">
        <v>6832</v>
      </c>
      <c r="H726" s="144">
        <v>41862</v>
      </c>
      <c r="I726" s="145">
        <f t="shared" ref="I726:I733" si="252">+H726</f>
        <v>41862</v>
      </c>
      <c r="J726" s="146">
        <v>117.33</v>
      </c>
      <c r="K726" s="3">
        <v>5680604</v>
      </c>
      <c r="L726" s="116">
        <f t="shared" ref="L726:L732" si="253">+K726</f>
        <v>5680604</v>
      </c>
      <c r="M726" s="147">
        <f t="shared" ref="M726:M732" si="254">L726*$M$3/J726</f>
        <v>5697549.4649279816</v>
      </c>
      <c r="N726" s="6">
        <f t="shared" ref="N726:N732" si="255">M726</f>
        <v>5697549.4649279816</v>
      </c>
      <c r="O726" s="18">
        <f t="shared" si="208"/>
        <v>8.3000000000000001E-4</v>
      </c>
      <c r="P726" s="14"/>
      <c r="Q726" s="217">
        <f t="shared" si="248"/>
        <v>-6832</v>
      </c>
    </row>
    <row r="727" spans="1:17" s="148" customFormat="1" ht="30" x14ac:dyDescent="0.25">
      <c r="A727" s="98" t="s">
        <v>88</v>
      </c>
      <c r="B727" s="139">
        <v>900252414</v>
      </c>
      <c r="C727" s="140" t="s">
        <v>89</v>
      </c>
      <c r="D727" s="141" t="s">
        <v>359</v>
      </c>
      <c r="E727" s="142" t="s">
        <v>352</v>
      </c>
      <c r="F727" s="141" t="s">
        <v>441</v>
      </c>
      <c r="G727" s="143">
        <v>6877</v>
      </c>
      <c r="H727" s="144">
        <v>41871</v>
      </c>
      <c r="I727" s="145">
        <f t="shared" si="252"/>
        <v>41871</v>
      </c>
      <c r="J727" s="146">
        <v>117.33</v>
      </c>
      <c r="K727" s="3">
        <v>4800388</v>
      </c>
      <c r="L727" s="116">
        <f t="shared" si="253"/>
        <v>4800388</v>
      </c>
      <c r="M727" s="147">
        <f t="shared" si="254"/>
        <v>4814707.7460155124</v>
      </c>
      <c r="N727" s="6">
        <f t="shared" si="255"/>
        <v>4814707.7460155124</v>
      </c>
      <c r="O727" s="18">
        <f t="shared" ref="O727:O789" si="256">ROUND(N727/$N$1042,5)</f>
        <v>6.9999999999999999E-4</v>
      </c>
      <c r="P727" s="14"/>
      <c r="Q727" s="217">
        <f t="shared" si="248"/>
        <v>-6877</v>
      </c>
    </row>
    <row r="728" spans="1:17" s="148" customFormat="1" ht="30" x14ac:dyDescent="0.25">
      <c r="A728" s="98" t="s">
        <v>88</v>
      </c>
      <c r="B728" s="139">
        <v>900252414</v>
      </c>
      <c r="C728" s="140" t="s">
        <v>89</v>
      </c>
      <c r="D728" s="141" t="s">
        <v>359</v>
      </c>
      <c r="E728" s="142" t="s">
        <v>352</v>
      </c>
      <c r="F728" s="141" t="s">
        <v>441</v>
      </c>
      <c r="G728" s="143">
        <v>6878</v>
      </c>
      <c r="H728" s="144">
        <v>41871</v>
      </c>
      <c r="I728" s="145">
        <f t="shared" si="252"/>
        <v>41871</v>
      </c>
      <c r="J728" s="146">
        <v>117.33</v>
      </c>
      <c r="K728" s="3">
        <v>4795226</v>
      </c>
      <c r="L728" s="116">
        <f t="shared" si="253"/>
        <v>4795226</v>
      </c>
      <c r="M728" s="147">
        <f t="shared" si="254"/>
        <v>4809530.3475666931</v>
      </c>
      <c r="N728" s="6">
        <f t="shared" si="255"/>
        <v>4809530.3475666931</v>
      </c>
      <c r="O728" s="18">
        <f t="shared" si="256"/>
        <v>6.9999999999999999E-4</v>
      </c>
      <c r="P728" s="14"/>
      <c r="Q728" s="217">
        <f t="shared" si="248"/>
        <v>-6878</v>
      </c>
    </row>
    <row r="729" spans="1:17" s="148" customFormat="1" ht="30" x14ac:dyDescent="0.25">
      <c r="A729" s="98" t="s">
        <v>88</v>
      </c>
      <c r="B729" s="139">
        <v>900252414</v>
      </c>
      <c r="C729" s="140" t="s">
        <v>89</v>
      </c>
      <c r="D729" s="141" t="s">
        <v>359</v>
      </c>
      <c r="E729" s="142" t="s">
        <v>352</v>
      </c>
      <c r="F729" s="141" t="s">
        <v>441</v>
      </c>
      <c r="G729" s="143">
        <v>7062</v>
      </c>
      <c r="H729" s="144">
        <v>41900</v>
      </c>
      <c r="I729" s="145">
        <f t="shared" si="252"/>
        <v>41900</v>
      </c>
      <c r="J729" s="146">
        <v>117.49</v>
      </c>
      <c r="K729" s="3">
        <v>3009108</v>
      </c>
      <c r="L729" s="116">
        <f t="shared" si="253"/>
        <v>3009108</v>
      </c>
      <c r="M729" s="147">
        <f t="shared" si="254"/>
        <v>3013974.2058047494</v>
      </c>
      <c r="N729" s="6">
        <f t="shared" si="255"/>
        <v>3013974.2058047494</v>
      </c>
      <c r="O729" s="18">
        <f t="shared" si="256"/>
        <v>4.4000000000000002E-4</v>
      </c>
      <c r="P729" s="14"/>
      <c r="Q729" s="217">
        <f t="shared" si="248"/>
        <v>-7062</v>
      </c>
    </row>
    <row r="730" spans="1:17" s="148" customFormat="1" ht="30" x14ac:dyDescent="0.25">
      <c r="A730" s="98" t="s">
        <v>88</v>
      </c>
      <c r="B730" s="139">
        <v>900252414</v>
      </c>
      <c r="C730" s="140" t="s">
        <v>89</v>
      </c>
      <c r="D730" s="141" t="s">
        <v>359</v>
      </c>
      <c r="E730" s="142" t="s">
        <v>352</v>
      </c>
      <c r="F730" s="141" t="s">
        <v>441</v>
      </c>
      <c r="G730" s="143">
        <v>7063</v>
      </c>
      <c r="H730" s="144">
        <v>41900</v>
      </c>
      <c r="I730" s="145">
        <f t="shared" si="252"/>
        <v>41900</v>
      </c>
      <c r="J730" s="146">
        <v>117.49</v>
      </c>
      <c r="K730" s="3">
        <v>3009108</v>
      </c>
      <c r="L730" s="116">
        <f t="shared" si="253"/>
        <v>3009108</v>
      </c>
      <c r="M730" s="147">
        <f t="shared" si="254"/>
        <v>3013974.2058047494</v>
      </c>
      <c r="N730" s="6">
        <f t="shared" si="255"/>
        <v>3013974.2058047494</v>
      </c>
      <c r="O730" s="18">
        <f t="shared" si="256"/>
        <v>4.4000000000000002E-4</v>
      </c>
      <c r="P730" s="14"/>
      <c r="Q730" s="217">
        <f t="shared" si="248"/>
        <v>-7063</v>
      </c>
    </row>
    <row r="731" spans="1:17" s="148" customFormat="1" ht="30" x14ac:dyDescent="0.25">
      <c r="A731" s="98" t="s">
        <v>88</v>
      </c>
      <c r="B731" s="139">
        <v>900252414</v>
      </c>
      <c r="C731" s="140" t="s">
        <v>89</v>
      </c>
      <c r="D731" s="141" t="s">
        <v>359</v>
      </c>
      <c r="E731" s="142" t="s">
        <v>352</v>
      </c>
      <c r="F731" s="141" t="s">
        <v>441</v>
      </c>
      <c r="G731" s="143">
        <v>7102</v>
      </c>
      <c r="H731" s="144">
        <v>41907</v>
      </c>
      <c r="I731" s="145">
        <f t="shared" si="252"/>
        <v>41907</v>
      </c>
      <c r="J731" s="146">
        <v>117.49</v>
      </c>
      <c r="K731" s="3">
        <v>546519</v>
      </c>
      <c r="L731" s="116">
        <f t="shared" si="253"/>
        <v>546519</v>
      </c>
      <c r="M731" s="147">
        <f t="shared" si="254"/>
        <v>547402.80806877185</v>
      </c>
      <c r="N731" s="6">
        <f t="shared" si="255"/>
        <v>547402.80806877185</v>
      </c>
      <c r="O731" s="18">
        <f t="shared" si="256"/>
        <v>8.0000000000000007E-5</v>
      </c>
      <c r="P731" s="14"/>
      <c r="Q731" s="217">
        <f t="shared" si="248"/>
        <v>-7102</v>
      </c>
    </row>
    <row r="732" spans="1:17" s="148" customFormat="1" ht="30" x14ac:dyDescent="0.25">
      <c r="A732" s="98" t="s">
        <v>88</v>
      </c>
      <c r="B732" s="139">
        <v>900252414</v>
      </c>
      <c r="C732" s="140" t="s">
        <v>89</v>
      </c>
      <c r="D732" s="141" t="s">
        <v>359</v>
      </c>
      <c r="E732" s="142" t="s">
        <v>352</v>
      </c>
      <c r="F732" s="141" t="s">
        <v>441</v>
      </c>
      <c r="G732" s="143">
        <v>7105</v>
      </c>
      <c r="H732" s="144">
        <v>41907</v>
      </c>
      <c r="I732" s="145">
        <f t="shared" si="252"/>
        <v>41907</v>
      </c>
      <c r="J732" s="146">
        <v>117.49</v>
      </c>
      <c r="K732" s="3">
        <v>63964</v>
      </c>
      <c r="L732" s="116">
        <f t="shared" si="253"/>
        <v>63964</v>
      </c>
      <c r="M732" s="147">
        <f t="shared" si="254"/>
        <v>64067.439952336375</v>
      </c>
      <c r="N732" s="6">
        <f t="shared" si="255"/>
        <v>64067.439952336375</v>
      </c>
      <c r="O732" s="18">
        <f t="shared" si="256"/>
        <v>1.0000000000000001E-5</v>
      </c>
      <c r="P732" s="14"/>
      <c r="Q732" s="217">
        <f t="shared" si="248"/>
        <v>-7105</v>
      </c>
    </row>
    <row r="733" spans="1:17" s="148" customFormat="1" ht="30" x14ac:dyDescent="0.25">
      <c r="A733" s="98" t="s">
        <v>88</v>
      </c>
      <c r="B733" s="139">
        <v>900252414</v>
      </c>
      <c r="C733" s="140" t="s">
        <v>89</v>
      </c>
      <c r="D733" s="141" t="s">
        <v>359</v>
      </c>
      <c r="E733" s="142" t="s">
        <v>352</v>
      </c>
      <c r="F733" s="141" t="s">
        <v>441</v>
      </c>
      <c r="G733" s="143">
        <v>7150</v>
      </c>
      <c r="H733" s="144">
        <v>41915</v>
      </c>
      <c r="I733" s="145">
        <f t="shared" si="252"/>
        <v>41915</v>
      </c>
      <c r="J733" s="146">
        <v>117.68</v>
      </c>
      <c r="K733" s="3">
        <v>746909</v>
      </c>
      <c r="L733" s="116">
        <v>0</v>
      </c>
      <c r="M733" s="147">
        <v>0</v>
      </c>
      <c r="N733" s="6">
        <f>K733</f>
        <v>746909</v>
      </c>
      <c r="O733" s="18">
        <f t="shared" si="256"/>
        <v>1.1E-4</v>
      </c>
      <c r="P733" s="14"/>
      <c r="Q733" s="217">
        <f t="shared" si="248"/>
        <v>-7150</v>
      </c>
    </row>
    <row r="734" spans="1:17" s="148" customFormat="1" x14ac:dyDescent="0.25">
      <c r="A734" s="252" t="s">
        <v>391</v>
      </c>
      <c r="B734" s="252"/>
      <c r="C734" s="252"/>
      <c r="D734" s="252"/>
      <c r="E734" s="252"/>
      <c r="F734" s="252"/>
      <c r="G734" s="252"/>
      <c r="H734" s="149"/>
      <c r="I734" s="150"/>
      <c r="J734" s="151"/>
      <c r="K734" s="120">
        <f>SUM(K725:K733)</f>
        <v>25151827</v>
      </c>
      <c r="L734" s="120">
        <f t="shared" ref="L734:O734" si="257">SUM(L725:L733)</f>
        <v>24404918</v>
      </c>
      <c r="M734" s="121">
        <f t="shared" si="257"/>
        <v>24468664.819351058</v>
      </c>
      <c r="N734" s="152">
        <f t="shared" si="257"/>
        <v>25215573.819351058</v>
      </c>
      <c r="O734" s="153">
        <f t="shared" si="257"/>
        <v>3.6700000000000001E-3</v>
      </c>
      <c r="P734" s="15"/>
      <c r="Q734" s="217"/>
    </row>
    <row r="735" spans="1:17" s="148" customFormat="1" x14ac:dyDescent="0.25">
      <c r="A735" s="154"/>
      <c r="B735" s="155"/>
      <c r="C735" s="156"/>
      <c r="D735" s="156"/>
      <c r="E735" s="157"/>
      <c r="F735" s="156"/>
      <c r="G735" s="156"/>
      <c r="H735" s="158"/>
      <c r="I735" s="159"/>
      <c r="J735" s="160"/>
      <c r="K735" s="161"/>
      <c r="L735" s="162"/>
      <c r="M735" s="163"/>
      <c r="N735" s="164"/>
      <c r="O735" s="20"/>
      <c r="P735" s="165"/>
      <c r="Q735" s="218"/>
    </row>
    <row r="736" spans="1:17" s="148" customFormat="1" ht="30" x14ac:dyDescent="0.25">
      <c r="A736" s="98" t="s">
        <v>179</v>
      </c>
      <c r="B736" s="139">
        <v>860039988</v>
      </c>
      <c r="C736" s="140" t="s">
        <v>285</v>
      </c>
      <c r="D736" s="141" t="s">
        <v>359</v>
      </c>
      <c r="E736" s="142" t="s">
        <v>352</v>
      </c>
      <c r="F736" s="141" t="s">
        <v>441</v>
      </c>
      <c r="G736" s="143">
        <v>148829898</v>
      </c>
      <c r="H736" s="144">
        <v>41647</v>
      </c>
      <c r="I736" s="145">
        <v>41647</v>
      </c>
      <c r="J736" s="146">
        <v>114.54</v>
      </c>
      <c r="K736" s="3">
        <v>1249365</v>
      </c>
      <c r="L736" s="116">
        <f>+K736</f>
        <v>1249365</v>
      </c>
      <c r="M736" s="147">
        <f>L736*M3/J736</f>
        <v>1283615.0969093768</v>
      </c>
      <c r="N736" s="6">
        <f>M736</f>
        <v>1283615.0969093768</v>
      </c>
      <c r="O736" s="18">
        <f t="shared" si="256"/>
        <v>1.9000000000000001E-4</v>
      </c>
      <c r="P736" s="14"/>
      <c r="Q736" s="217">
        <f t="shared" si="248"/>
        <v>-148829898</v>
      </c>
    </row>
    <row r="737" spans="1:17" s="148" customFormat="1" x14ac:dyDescent="0.25">
      <c r="A737" s="252" t="s">
        <v>391</v>
      </c>
      <c r="B737" s="252"/>
      <c r="C737" s="252"/>
      <c r="D737" s="252"/>
      <c r="E737" s="252"/>
      <c r="F737" s="252"/>
      <c r="G737" s="252"/>
      <c r="H737" s="149"/>
      <c r="I737" s="150"/>
      <c r="J737" s="151"/>
      <c r="K737" s="120">
        <f>SUM(K736)</f>
        <v>1249365</v>
      </c>
      <c r="L737" s="120">
        <f t="shared" ref="L737" si="258">SUM(L736)</f>
        <v>1249365</v>
      </c>
      <c r="M737" s="121">
        <f t="shared" ref="M737" si="259">SUM(M736)</f>
        <v>1283615.0969093768</v>
      </c>
      <c r="N737" s="152">
        <f t="shared" ref="N737:O737" si="260">SUM(N736)</f>
        <v>1283615.0969093768</v>
      </c>
      <c r="O737" s="153">
        <f t="shared" si="260"/>
        <v>1.9000000000000001E-4</v>
      </c>
      <c r="P737" s="15"/>
      <c r="Q737" s="217"/>
    </row>
    <row r="738" spans="1:17" s="148" customFormat="1" x14ac:dyDescent="0.25">
      <c r="A738" s="154"/>
      <c r="B738" s="155"/>
      <c r="C738" s="156"/>
      <c r="D738" s="156"/>
      <c r="E738" s="157"/>
      <c r="F738" s="156"/>
      <c r="G738" s="156"/>
      <c r="H738" s="158"/>
      <c r="I738" s="159"/>
      <c r="J738" s="160"/>
      <c r="K738" s="161"/>
      <c r="L738" s="162"/>
      <c r="M738" s="163"/>
      <c r="N738" s="164"/>
      <c r="O738" s="20"/>
      <c r="P738" s="165"/>
      <c r="Q738" s="218"/>
    </row>
    <row r="739" spans="1:17" s="148" customFormat="1" ht="30" x14ac:dyDescent="0.25">
      <c r="A739" s="98" t="s">
        <v>90</v>
      </c>
      <c r="B739" s="139">
        <v>800081833</v>
      </c>
      <c r="C739" s="140" t="s">
        <v>91</v>
      </c>
      <c r="D739" s="141" t="s">
        <v>359</v>
      </c>
      <c r="E739" s="142" t="s">
        <v>352</v>
      </c>
      <c r="F739" s="141" t="s">
        <v>441</v>
      </c>
      <c r="G739" s="143">
        <v>53420</v>
      </c>
      <c r="H739" s="144">
        <v>41729</v>
      </c>
      <c r="I739" s="145">
        <f>+H739+31</f>
        <v>41760</v>
      </c>
      <c r="J739" s="146">
        <v>116.81</v>
      </c>
      <c r="K739" s="3">
        <v>4920300</v>
      </c>
      <c r="L739" s="116">
        <f>+K739</f>
        <v>4920300</v>
      </c>
      <c r="M739" s="147">
        <f>L739*$M$3/J739</f>
        <v>4956946.3573324205</v>
      </c>
      <c r="N739" s="6">
        <f>M739</f>
        <v>4956946.3573324205</v>
      </c>
      <c r="O739" s="18">
        <f t="shared" si="256"/>
        <v>7.2000000000000005E-4</v>
      </c>
      <c r="P739" s="14"/>
      <c r="Q739" s="217">
        <f t="shared" si="248"/>
        <v>-53420</v>
      </c>
    </row>
    <row r="740" spans="1:17" s="148" customFormat="1" ht="30" x14ac:dyDescent="0.25">
      <c r="A740" s="98" t="s">
        <v>90</v>
      </c>
      <c r="B740" s="139">
        <v>800081833</v>
      </c>
      <c r="C740" s="140" t="s">
        <v>91</v>
      </c>
      <c r="D740" s="141" t="s">
        <v>359</v>
      </c>
      <c r="E740" s="142" t="s">
        <v>352</v>
      </c>
      <c r="F740" s="141" t="s">
        <v>441</v>
      </c>
      <c r="G740" s="143">
        <v>53545</v>
      </c>
      <c r="H740" s="144">
        <v>41730</v>
      </c>
      <c r="I740" s="145">
        <f t="shared" ref="I740:I753" si="261">+H740+31</f>
        <v>41761</v>
      </c>
      <c r="J740" s="146">
        <v>116.81</v>
      </c>
      <c r="K740" s="3">
        <v>1412284</v>
      </c>
      <c r="L740" s="116">
        <f t="shared" ref="L740:L750" si="262">+K740</f>
        <v>1412284</v>
      </c>
      <c r="M740" s="147">
        <f t="shared" ref="M740:M750" si="263">L740*$M$3/J740</f>
        <v>1422802.6805924152</v>
      </c>
      <c r="N740" s="6">
        <f t="shared" ref="N740:N750" si="264">M740</f>
        <v>1422802.6805924152</v>
      </c>
      <c r="O740" s="18">
        <f t="shared" si="256"/>
        <v>2.1000000000000001E-4</v>
      </c>
      <c r="P740" s="14"/>
      <c r="Q740" s="217">
        <f t="shared" si="248"/>
        <v>-53545</v>
      </c>
    </row>
    <row r="741" spans="1:17" s="148" customFormat="1" ht="30" x14ac:dyDescent="0.25">
      <c r="A741" s="98" t="s">
        <v>90</v>
      </c>
      <c r="B741" s="139">
        <v>800081833</v>
      </c>
      <c r="C741" s="140" t="s">
        <v>91</v>
      </c>
      <c r="D741" s="141" t="s">
        <v>359</v>
      </c>
      <c r="E741" s="142" t="s">
        <v>352</v>
      </c>
      <c r="F741" s="141" t="s">
        <v>441</v>
      </c>
      <c r="G741" s="143">
        <v>53495</v>
      </c>
      <c r="H741" s="144">
        <v>41736</v>
      </c>
      <c r="I741" s="145">
        <f t="shared" si="261"/>
        <v>41767</v>
      </c>
      <c r="J741" s="146">
        <v>116.81</v>
      </c>
      <c r="K741" s="3">
        <v>2738538</v>
      </c>
      <c r="L741" s="116">
        <f t="shared" si="262"/>
        <v>2738538</v>
      </c>
      <c r="M741" s="147">
        <f t="shared" si="263"/>
        <v>2758934.6103929458</v>
      </c>
      <c r="N741" s="6">
        <f t="shared" si="264"/>
        <v>2758934.6103929458</v>
      </c>
      <c r="O741" s="18">
        <f t="shared" si="256"/>
        <v>4.0000000000000002E-4</v>
      </c>
      <c r="P741" s="14"/>
      <c r="Q741" s="217">
        <f t="shared" si="248"/>
        <v>-53495</v>
      </c>
    </row>
    <row r="742" spans="1:17" s="148" customFormat="1" ht="30" x14ac:dyDescent="0.25">
      <c r="A742" s="98" t="s">
        <v>90</v>
      </c>
      <c r="B742" s="139">
        <v>800081833</v>
      </c>
      <c r="C742" s="140" t="s">
        <v>91</v>
      </c>
      <c r="D742" s="141" t="s">
        <v>359</v>
      </c>
      <c r="E742" s="142" t="s">
        <v>352</v>
      </c>
      <c r="F742" s="141" t="s">
        <v>441</v>
      </c>
      <c r="G742" s="143">
        <v>53469</v>
      </c>
      <c r="H742" s="144">
        <v>41737</v>
      </c>
      <c r="I742" s="145">
        <f t="shared" si="261"/>
        <v>41768</v>
      </c>
      <c r="J742" s="146">
        <v>116.81</v>
      </c>
      <c r="K742" s="3">
        <v>1222964</v>
      </c>
      <c r="L742" s="116">
        <f t="shared" si="262"/>
        <v>1222964</v>
      </c>
      <c r="M742" s="147">
        <f t="shared" si="263"/>
        <v>1232072.6266586767</v>
      </c>
      <c r="N742" s="6">
        <f t="shared" si="264"/>
        <v>1232072.6266586767</v>
      </c>
      <c r="O742" s="18">
        <f t="shared" si="256"/>
        <v>1.8000000000000001E-4</v>
      </c>
      <c r="P742" s="14"/>
      <c r="Q742" s="217">
        <f t="shared" si="248"/>
        <v>-53469</v>
      </c>
    </row>
    <row r="743" spans="1:17" s="148" customFormat="1" ht="30" x14ac:dyDescent="0.25">
      <c r="A743" s="98" t="s">
        <v>90</v>
      </c>
      <c r="B743" s="139">
        <v>800081833</v>
      </c>
      <c r="C743" s="140" t="s">
        <v>91</v>
      </c>
      <c r="D743" s="141" t="s">
        <v>359</v>
      </c>
      <c r="E743" s="142" t="s">
        <v>352</v>
      </c>
      <c r="F743" s="141" t="s">
        <v>441</v>
      </c>
      <c r="G743" s="143">
        <v>53475</v>
      </c>
      <c r="H743" s="144">
        <v>41737</v>
      </c>
      <c r="I743" s="145">
        <f t="shared" si="261"/>
        <v>41768</v>
      </c>
      <c r="J743" s="146">
        <v>116.81</v>
      </c>
      <c r="K743" s="3">
        <v>2174436</v>
      </c>
      <c r="L743" s="116">
        <f t="shared" si="262"/>
        <v>2174436</v>
      </c>
      <c r="M743" s="147">
        <f t="shared" si="263"/>
        <v>2190631.1829466657</v>
      </c>
      <c r="N743" s="6">
        <f t="shared" si="264"/>
        <v>2190631.1829466657</v>
      </c>
      <c r="O743" s="18">
        <f t="shared" si="256"/>
        <v>3.2000000000000003E-4</v>
      </c>
      <c r="P743" s="14"/>
      <c r="Q743" s="217">
        <f t="shared" si="248"/>
        <v>-53475</v>
      </c>
    </row>
    <row r="744" spans="1:17" s="148" customFormat="1" ht="30" x14ac:dyDescent="0.25">
      <c r="A744" s="98" t="s">
        <v>90</v>
      </c>
      <c r="B744" s="139">
        <v>800081833</v>
      </c>
      <c r="C744" s="140" t="s">
        <v>91</v>
      </c>
      <c r="D744" s="141" t="s">
        <v>359</v>
      </c>
      <c r="E744" s="142" t="s">
        <v>352</v>
      </c>
      <c r="F744" s="141" t="s">
        <v>441</v>
      </c>
      <c r="G744" s="143">
        <v>53668</v>
      </c>
      <c r="H744" s="144">
        <v>41750</v>
      </c>
      <c r="I744" s="145">
        <f t="shared" si="261"/>
        <v>41781</v>
      </c>
      <c r="J744" s="146">
        <v>116.81</v>
      </c>
      <c r="K744" s="3">
        <v>950717</v>
      </c>
      <c r="L744" s="116">
        <f t="shared" si="262"/>
        <v>950717</v>
      </c>
      <c r="M744" s="147">
        <f t="shared" si="263"/>
        <v>957797.93305367697</v>
      </c>
      <c r="N744" s="6">
        <f t="shared" si="264"/>
        <v>957797.93305367697</v>
      </c>
      <c r="O744" s="18">
        <f t="shared" si="256"/>
        <v>1.3999999999999999E-4</v>
      </c>
      <c r="P744" s="14"/>
      <c r="Q744" s="217">
        <f t="shared" si="248"/>
        <v>-53668</v>
      </c>
    </row>
    <row r="745" spans="1:17" s="148" customFormat="1" ht="30" x14ac:dyDescent="0.25">
      <c r="A745" s="98" t="s">
        <v>90</v>
      </c>
      <c r="B745" s="139">
        <v>800081833</v>
      </c>
      <c r="C745" s="140" t="s">
        <v>91</v>
      </c>
      <c r="D745" s="141" t="s">
        <v>359</v>
      </c>
      <c r="E745" s="142" t="s">
        <v>352</v>
      </c>
      <c r="F745" s="141" t="s">
        <v>441</v>
      </c>
      <c r="G745" s="143">
        <v>53669</v>
      </c>
      <c r="H745" s="144">
        <v>41750</v>
      </c>
      <c r="I745" s="145">
        <f t="shared" si="261"/>
        <v>41781</v>
      </c>
      <c r="J745" s="146">
        <v>116.81</v>
      </c>
      <c r="K745" s="3">
        <v>3366000</v>
      </c>
      <c r="L745" s="116">
        <f t="shared" si="262"/>
        <v>3366000</v>
      </c>
      <c r="M745" s="147">
        <f t="shared" si="263"/>
        <v>3391069.9426418971</v>
      </c>
      <c r="N745" s="6">
        <f t="shared" si="264"/>
        <v>3391069.9426418971</v>
      </c>
      <c r="O745" s="18">
        <f t="shared" si="256"/>
        <v>4.8999999999999998E-4</v>
      </c>
      <c r="P745" s="14"/>
      <c r="Q745" s="217">
        <f t="shared" si="248"/>
        <v>-53669</v>
      </c>
    </row>
    <row r="746" spans="1:17" s="148" customFormat="1" ht="30" x14ac:dyDescent="0.25">
      <c r="A746" s="98" t="s">
        <v>90</v>
      </c>
      <c r="B746" s="139">
        <v>800081833</v>
      </c>
      <c r="C746" s="140" t="s">
        <v>91</v>
      </c>
      <c r="D746" s="141" t="s">
        <v>359</v>
      </c>
      <c r="E746" s="142" t="s">
        <v>352</v>
      </c>
      <c r="F746" s="141" t="s">
        <v>441</v>
      </c>
      <c r="G746" s="143">
        <v>53682</v>
      </c>
      <c r="H746" s="144">
        <v>41750</v>
      </c>
      <c r="I746" s="145">
        <f t="shared" si="261"/>
        <v>41781</v>
      </c>
      <c r="J746" s="146">
        <v>116.81</v>
      </c>
      <c r="K746" s="3">
        <v>1950300</v>
      </c>
      <c r="L746" s="116">
        <f t="shared" si="262"/>
        <v>1950300</v>
      </c>
      <c r="M746" s="147">
        <f t="shared" si="263"/>
        <v>1964825.8197072167</v>
      </c>
      <c r="N746" s="6">
        <f t="shared" si="264"/>
        <v>1964825.8197072167</v>
      </c>
      <c r="O746" s="18">
        <f t="shared" si="256"/>
        <v>2.9E-4</v>
      </c>
      <c r="P746" s="14"/>
      <c r="Q746" s="217">
        <f t="shared" si="248"/>
        <v>-53682</v>
      </c>
    </row>
    <row r="747" spans="1:17" s="148" customFormat="1" ht="30" x14ac:dyDescent="0.25">
      <c r="A747" s="98" t="s">
        <v>90</v>
      </c>
      <c r="B747" s="139">
        <v>800081833</v>
      </c>
      <c r="C747" s="140" t="s">
        <v>91</v>
      </c>
      <c r="D747" s="141" t="s">
        <v>359</v>
      </c>
      <c r="E747" s="142" t="s">
        <v>352</v>
      </c>
      <c r="F747" s="141" t="s">
        <v>441</v>
      </c>
      <c r="G747" s="143">
        <v>53858</v>
      </c>
      <c r="H747" s="144">
        <v>41761</v>
      </c>
      <c r="I747" s="145">
        <f t="shared" si="261"/>
        <v>41792</v>
      </c>
      <c r="J747" s="146">
        <v>116.91</v>
      </c>
      <c r="K747" s="3">
        <v>4687004</v>
      </c>
      <c r="L747" s="116">
        <f t="shared" si="262"/>
        <v>4687004</v>
      </c>
      <c r="M747" s="147">
        <f t="shared" si="263"/>
        <v>4717873.840732188</v>
      </c>
      <c r="N747" s="6">
        <f t="shared" si="264"/>
        <v>4717873.840732188</v>
      </c>
      <c r="O747" s="18">
        <f t="shared" si="256"/>
        <v>6.8999999999999997E-4</v>
      </c>
      <c r="P747" s="14"/>
      <c r="Q747" s="217">
        <f t="shared" si="248"/>
        <v>-53858</v>
      </c>
    </row>
    <row r="748" spans="1:17" s="148" customFormat="1" ht="30" x14ac:dyDescent="0.25">
      <c r="A748" s="98" t="s">
        <v>90</v>
      </c>
      <c r="B748" s="139">
        <v>800081833</v>
      </c>
      <c r="C748" s="140" t="s">
        <v>91</v>
      </c>
      <c r="D748" s="141" t="s">
        <v>359</v>
      </c>
      <c r="E748" s="142" t="s">
        <v>352</v>
      </c>
      <c r="F748" s="141" t="s">
        <v>441</v>
      </c>
      <c r="G748" s="143">
        <v>53809</v>
      </c>
      <c r="H748" s="144">
        <v>41767</v>
      </c>
      <c r="I748" s="145">
        <f t="shared" si="261"/>
        <v>41798</v>
      </c>
      <c r="J748" s="146">
        <v>116.91</v>
      </c>
      <c r="K748" s="3">
        <v>1567170</v>
      </c>
      <c r="L748" s="116">
        <f t="shared" si="262"/>
        <v>1567170</v>
      </c>
      <c r="M748" s="147">
        <f t="shared" si="263"/>
        <v>1577491.7936874521</v>
      </c>
      <c r="N748" s="6">
        <f t="shared" si="264"/>
        <v>1577491.7936874521</v>
      </c>
      <c r="O748" s="18">
        <f t="shared" si="256"/>
        <v>2.3000000000000001E-4</v>
      </c>
      <c r="P748" s="14"/>
      <c r="Q748" s="217">
        <f t="shared" si="248"/>
        <v>-53809</v>
      </c>
    </row>
    <row r="749" spans="1:17" s="148" customFormat="1" ht="30" x14ac:dyDescent="0.25">
      <c r="A749" s="98" t="s">
        <v>90</v>
      </c>
      <c r="B749" s="139">
        <v>800081833</v>
      </c>
      <c r="C749" s="140" t="s">
        <v>91</v>
      </c>
      <c r="D749" s="141" t="s">
        <v>359</v>
      </c>
      <c r="E749" s="142" t="s">
        <v>352</v>
      </c>
      <c r="F749" s="141" t="s">
        <v>441</v>
      </c>
      <c r="G749" s="143">
        <v>53964</v>
      </c>
      <c r="H749" s="144">
        <v>41777</v>
      </c>
      <c r="I749" s="145">
        <f t="shared" si="261"/>
        <v>41808</v>
      </c>
      <c r="J749" s="146">
        <v>116.91</v>
      </c>
      <c r="K749" s="3">
        <v>13766722</v>
      </c>
      <c r="L749" s="116">
        <f t="shared" si="262"/>
        <v>13766722</v>
      </c>
      <c r="M749" s="147">
        <f t="shared" si="263"/>
        <v>13857393.250876743</v>
      </c>
      <c r="N749" s="6">
        <f t="shared" si="264"/>
        <v>13857393.250876743</v>
      </c>
      <c r="O749" s="18">
        <f t="shared" si="256"/>
        <v>2.0100000000000001E-3</v>
      </c>
      <c r="P749" s="14"/>
      <c r="Q749" s="217">
        <f t="shared" si="248"/>
        <v>-53964</v>
      </c>
    </row>
    <row r="750" spans="1:17" s="148" customFormat="1" ht="30" x14ac:dyDescent="0.25">
      <c r="A750" s="98" t="s">
        <v>90</v>
      </c>
      <c r="B750" s="139">
        <v>800081833</v>
      </c>
      <c r="C750" s="140" t="s">
        <v>91</v>
      </c>
      <c r="D750" s="141" t="s">
        <v>359</v>
      </c>
      <c r="E750" s="142" t="s">
        <v>352</v>
      </c>
      <c r="F750" s="141" t="s">
        <v>441</v>
      </c>
      <c r="G750" s="143">
        <v>54071</v>
      </c>
      <c r="H750" s="144">
        <v>41780</v>
      </c>
      <c r="I750" s="145">
        <f t="shared" si="261"/>
        <v>41811</v>
      </c>
      <c r="J750" s="146">
        <v>116.91</v>
      </c>
      <c r="K750" s="3">
        <v>24438407</v>
      </c>
      <c r="L750" s="116">
        <f t="shared" si="262"/>
        <v>24438407</v>
      </c>
      <c r="M750" s="147">
        <f t="shared" si="263"/>
        <v>24599364.77427081</v>
      </c>
      <c r="N750" s="6">
        <f t="shared" si="264"/>
        <v>24599364.77427081</v>
      </c>
      <c r="O750" s="18">
        <f t="shared" si="256"/>
        <v>3.5699999999999998E-3</v>
      </c>
      <c r="P750" s="14"/>
      <c r="Q750" s="217">
        <f t="shared" si="248"/>
        <v>-54071</v>
      </c>
    </row>
    <row r="751" spans="1:17" s="148" customFormat="1" ht="30" x14ac:dyDescent="0.25">
      <c r="A751" s="98" t="s">
        <v>90</v>
      </c>
      <c r="B751" s="139">
        <v>800081833</v>
      </c>
      <c r="C751" s="140" t="s">
        <v>91</v>
      </c>
      <c r="D751" s="141" t="s">
        <v>359</v>
      </c>
      <c r="E751" s="142" t="s">
        <v>352</v>
      </c>
      <c r="F751" s="141" t="s">
        <v>441</v>
      </c>
      <c r="G751" s="143">
        <v>55565</v>
      </c>
      <c r="H751" s="144">
        <v>41890</v>
      </c>
      <c r="I751" s="145">
        <f t="shared" si="261"/>
        <v>41921</v>
      </c>
      <c r="J751" s="146">
        <v>117.68</v>
      </c>
      <c r="K751" s="3">
        <v>2100404</v>
      </c>
      <c r="L751" s="116">
        <v>0</v>
      </c>
      <c r="M751" s="116">
        <v>0</v>
      </c>
      <c r="N751" s="6">
        <f>K751</f>
        <v>2100404</v>
      </c>
      <c r="O751" s="18">
        <f t="shared" si="256"/>
        <v>3.1E-4</v>
      </c>
      <c r="P751" s="14"/>
      <c r="Q751" s="217">
        <f t="shared" si="248"/>
        <v>-55565</v>
      </c>
    </row>
    <row r="752" spans="1:17" s="148" customFormat="1" ht="30" x14ac:dyDescent="0.25">
      <c r="A752" s="98" t="s">
        <v>90</v>
      </c>
      <c r="B752" s="139">
        <v>800081833</v>
      </c>
      <c r="C752" s="140" t="s">
        <v>91</v>
      </c>
      <c r="D752" s="141" t="s">
        <v>359</v>
      </c>
      <c r="E752" s="142" t="s">
        <v>352</v>
      </c>
      <c r="F752" s="141" t="s">
        <v>441</v>
      </c>
      <c r="G752" s="143">
        <v>55569</v>
      </c>
      <c r="H752" s="144">
        <v>41891</v>
      </c>
      <c r="I752" s="145">
        <f t="shared" si="261"/>
        <v>41922</v>
      </c>
      <c r="J752" s="146">
        <v>117.68</v>
      </c>
      <c r="K752" s="3">
        <v>2100404</v>
      </c>
      <c r="L752" s="116">
        <v>0</v>
      </c>
      <c r="M752" s="116">
        <v>0</v>
      </c>
      <c r="N752" s="6">
        <f t="shared" ref="N752:N753" si="265">K752</f>
        <v>2100404</v>
      </c>
      <c r="O752" s="18">
        <f t="shared" si="256"/>
        <v>3.1E-4</v>
      </c>
      <c r="P752" s="14"/>
      <c r="Q752" s="217">
        <f t="shared" si="248"/>
        <v>-55569</v>
      </c>
    </row>
    <row r="753" spans="1:17" s="148" customFormat="1" ht="30" x14ac:dyDescent="0.25">
      <c r="A753" s="98" t="s">
        <v>90</v>
      </c>
      <c r="B753" s="139">
        <v>800081833</v>
      </c>
      <c r="C753" s="140" t="s">
        <v>91</v>
      </c>
      <c r="D753" s="141" t="s">
        <v>359</v>
      </c>
      <c r="E753" s="142" t="s">
        <v>352</v>
      </c>
      <c r="F753" s="141" t="s">
        <v>441</v>
      </c>
      <c r="G753" s="143">
        <v>55867</v>
      </c>
      <c r="H753" s="144">
        <v>41913</v>
      </c>
      <c r="I753" s="145">
        <f t="shared" si="261"/>
        <v>41944</v>
      </c>
      <c r="J753" s="146">
        <v>117.68</v>
      </c>
      <c r="K753" s="3">
        <v>3933230</v>
      </c>
      <c r="L753" s="116">
        <v>0</v>
      </c>
      <c r="M753" s="116">
        <v>0</v>
      </c>
      <c r="N753" s="6">
        <f t="shared" si="265"/>
        <v>3933230</v>
      </c>
      <c r="O753" s="18">
        <f t="shared" si="256"/>
        <v>5.6999999999999998E-4</v>
      </c>
      <c r="P753" s="14"/>
      <c r="Q753" s="217">
        <f t="shared" si="248"/>
        <v>-55867</v>
      </c>
    </row>
    <row r="754" spans="1:17" s="148" customFormat="1" x14ac:dyDescent="0.25">
      <c r="A754" s="252" t="s">
        <v>391</v>
      </c>
      <c r="B754" s="252"/>
      <c r="C754" s="252"/>
      <c r="D754" s="252"/>
      <c r="E754" s="252"/>
      <c r="F754" s="252"/>
      <c r="G754" s="252"/>
      <c r="H754" s="149"/>
      <c r="I754" s="150"/>
      <c r="J754" s="151"/>
      <c r="K754" s="120">
        <f>SUM(K739:K753)</f>
        <v>71328880</v>
      </c>
      <c r="L754" s="120">
        <f t="shared" ref="L754:O754" si="266">SUM(L739:L753)</f>
        <v>63194842</v>
      </c>
      <c r="M754" s="121">
        <f t="shared" si="266"/>
        <v>63627204.8128931</v>
      </c>
      <c r="N754" s="152">
        <f t="shared" si="266"/>
        <v>71761242.812893093</v>
      </c>
      <c r="O754" s="153">
        <f t="shared" si="266"/>
        <v>1.0439999999999998E-2</v>
      </c>
      <c r="P754" s="15"/>
      <c r="Q754" s="217"/>
    </row>
    <row r="755" spans="1:17" s="148" customFormat="1" x14ac:dyDescent="0.25">
      <c r="A755" s="154"/>
      <c r="B755" s="155"/>
      <c r="C755" s="156"/>
      <c r="D755" s="156"/>
      <c r="E755" s="157"/>
      <c r="F755" s="156"/>
      <c r="G755" s="156"/>
      <c r="H755" s="158"/>
      <c r="I755" s="159"/>
      <c r="J755" s="160"/>
      <c r="K755" s="161"/>
      <c r="L755" s="162"/>
      <c r="M755" s="163"/>
      <c r="N755" s="164"/>
      <c r="O755" s="20"/>
      <c r="P755" s="165"/>
      <c r="Q755" s="218"/>
    </row>
    <row r="756" spans="1:17" s="148" customFormat="1" ht="30" x14ac:dyDescent="0.25">
      <c r="A756" s="98" t="s">
        <v>180</v>
      </c>
      <c r="B756" s="139">
        <v>900204510</v>
      </c>
      <c r="C756" s="140" t="s">
        <v>286</v>
      </c>
      <c r="D756" s="141" t="s">
        <v>359</v>
      </c>
      <c r="E756" s="142" t="s">
        <v>352</v>
      </c>
      <c r="F756" s="141" t="s">
        <v>441</v>
      </c>
      <c r="G756" s="143">
        <v>8063</v>
      </c>
      <c r="H756" s="144">
        <v>41796</v>
      </c>
      <c r="I756" s="145">
        <f>+H756+31</f>
        <v>41827</v>
      </c>
      <c r="J756" s="146">
        <v>117.09</v>
      </c>
      <c r="K756" s="3">
        <v>917568</v>
      </c>
      <c r="L756" s="116">
        <f>+K756</f>
        <v>917568</v>
      </c>
      <c r="M756" s="147">
        <f>L756*$M$3/J756</f>
        <v>922191.49577248271</v>
      </c>
      <c r="N756" s="6">
        <f>M756</f>
        <v>922191.49577248271</v>
      </c>
      <c r="O756" s="18">
        <f t="shared" si="256"/>
        <v>1.2999999999999999E-4</v>
      </c>
      <c r="P756" s="14"/>
      <c r="Q756" s="217">
        <f t="shared" si="248"/>
        <v>-8063</v>
      </c>
    </row>
    <row r="757" spans="1:17" s="148" customFormat="1" ht="30" x14ac:dyDescent="0.25">
      <c r="A757" s="98" t="s">
        <v>180</v>
      </c>
      <c r="B757" s="139">
        <v>900204510</v>
      </c>
      <c r="C757" s="140" t="s">
        <v>287</v>
      </c>
      <c r="D757" s="141" t="s">
        <v>359</v>
      </c>
      <c r="E757" s="142" t="s">
        <v>352</v>
      </c>
      <c r="F757" s="141" t="s">
        <v>441</v>
      </c>
      <c r="G757" s="143">
        <v>8326</v>
      </c>
      <c r="H757" s="144">
        <v>41842</v>
      </c>
      <c r="I757" s="145">
        <f t="shared" ref="I757:I767" si="267">+H757+31</f>
        <v>41873</v>
      </c>
      <c r="J757" s="146">
        <v>117.33</v>
      </c>
      <c r="K757" s="3">
        <v>5355900</v>
      </c>
      <c r="L757" s="116">
        <f t="shared" ref="L757:L760" si="268">+K757</f>
        <v>5355900</v>
      </c>
      <c r="M757" s="147">
        <f t="shared" ref="M757:M760" si="269">L757*$M$3/J757</f>
        <v>5371876.8601380726</v>
      </c>
      <c r="N757" s="6">
        <f t="shared" ref="N757:N760" si="270">M757</f>
        <v>5371876.8601380726</v>
      </c>
      <c r="O757" s="18">
        <f t="shared" si="256"/>
        <v>7.7999999999999999E-4</v>
      </c>
      <c r="P757" s="14"/>
      <c r="Q757" s="217">
        <f t="shared" si="248"/>
        <v>-8326</v>
      </c>
    </row>
    <row r="758" spans="1:17" s="148" customFormat="1" ht="30" x14ac:dyDescent="0.25">
      <c r="A758" s="98" t="s">
        <v>180</v>
      </c>
      <c r="B758" s="139">
        <v>900204510</v>
      </c>
      <c r="C758" s="140" t="s">
        <v>287</v>
      </c>
      <c r="D758" s="141" t="s">
        <v>359</v>
      </c>
      <c r="E758" s="142" t="s">
        <v>352</v>
      </c>
      <c r="F758" s="141" t="s">
        <v>441</v>
      </c>
      <c r="G758" s="143">
        <v>8477</v>
      </c>
      <c r="H758" s="144">
        <v>41862</v>
      </c>
      <c r="I758" s="145">
        <f t="shared" si="267"/>
        <v>41893</v>
      </c>
      <c r="J758" s="146">
        <v>117.49</v>
      </c>
      <c r="K758" s="3">
        <v>3554100</v>
      </c>
      <c r="L758" s="116">
        <f t="shared" si="268"/>
        <v>3554100</v>
      </c>
      <c r="M758" s="147">
        <f t="shared" si="269"/>
        <v>3559847.5444718702</v>
      </c>
      <c r="N758" s="6">
        <f t="shared" si="270"/>
        <v>3559847.5444718702</v>
      </c>
      <c r="O758" s="18">
        <f t="shared" si="256"/>
        <v>5.1999999999999995E-4</v>
      </c>
      <c r="P758" s="14"/>
      <c r="Q758" s="217">
        <f t="shared" si="248"/>
        <v>-8477</v>
      </c>
    </row>
    <row r="759" spans="1:17" s="148" customFormat="1" ht="30" x14ac:dyDescent="0.25">
      <c r="A759" s="98" t="s">
        <v>180</v>
      </c>
      <c r="B759" s="139">
        <v>900204510</v>
      </c>
      <c r="C759" s="140" t="s">
        <v>287</v>
      </c>
      <c r="D759" s="141" t="s">
        <v>359</v>
      </c>
      <c r="E759" s="142" t="s">
        <v>352</v>
      </c>
      <c r="F759" s="141" t="s">
        <v>441</v>
      </c>
      <c r="G759" s="143">
        <v>8564</v>
      </c>
      <c r="H759" s="144">
        <v>41870</v>
      </c>
      <c r="I759" s="145">
        <f t="shared" si="267"/>
        <v>41901</v>
      </c>
      <c r="J759" s="146">
        <v>117.49</v>
      </c>
      <c r="K759" s="3">
        <v>4365900</v>
      </c>
      <c r="L759" s="116">
        <f t="shared" si="268"/>
        <v>4365900</v>
      </c>
      <c r="M759" s="147">
        <f t="shared" si="269"/>
        <v>4372960.3540726872</v>
      </c>
      <c r="N759" s="6">
        <f t="shared" si="270"/>
        <v>4372960.3540726872</v>
      </c>
      <c r="O759" s="18">
        <f t="shared" si="256"/>
        <v>6.4000000000000005E-4</v>
      </c>
      <c r="P759" s="14"/>
      <c r="Q759" s="217">
        <f t="shared" si="248"/>
        <v>-8564</v>
      </c>
    </row>
    <row r="760" spans="1:17" s="148" customFormat="1" ht="30" x14ac:dyDescent="0.25">
      <c r="A760" s="98" t="s">
        <v>180</v>
      </c>
      <c r="B760" s="139">
        <v>900204510</v>
      </c>
      <c r="C760" s="140" t="s">
        <v>287</v>
      </c>
      <c r="D760" s="141" t="s">
        <v>359</v>
      </c>
      <c r="E760" s="142" t="s">
        <v>352</v>
      </c>
      <c r="F760" s="141" t="s">
        <v>441</v>
      </c>
      <c r="G760" s="143">
        <v>8596</v>
      </c>
      <c r="H760" s="144">
        <v>41876</v>
      </c>
      <c r="I760" s="145">
        <f t="shared" si="267"/>
        <v>41907</v>
      </c>
      <c r="J760" s="146">
        <v>117.49</v>
      </c>
      <c r="K760" s="3">
        <v>3959605</v>
      </c>
      <c r="L760" s="116">
        <f t="shared" si="268"/>
        <v>3959605</v>
      </c>
      <c r="M760" s="147">
        <f t="shared" si="269"/>
        <v>3966008.3104945105</v>
      </c>
      <c r="N760" s="6">
        <f t="shared" si="270"/>
        <v>3966008.3104945105</v>
      </c>
      <c r="O760" s="18">
        <f t="shared" si="256"/>
        <v>5.8E-4</v>
      </c>
      <c r="P760" s="14"/>
      <c r="Q760" s="217">
        <f t="shared" si="248"/>
        <v>-8596</v>
      </c>
    </row>
    <row r="761" spans="1:17" s="148" customFormat="1" ht="30" x14ac:dyDescent="0.25">
      <c r="A761" s="98" t="s">
        <v>180</v>
      </c>
      <c r="B761" s="139">
        <v>900204510</v>
      </c>
      <c r="C761" s="140" t="s">
        <v>287</v>
      </c>
      <c r="D761" s="141" t="s">
        <v>359</v>
      </c>
      <c r="E761" s="142" t="s">
        <v>352</v>
      </c>
      <c r="F761" s="141" t="s">
        <v>441</v>
      </c>
      <c r="G761" s="143">
        <v>8649</v>
      </c>
      <c r="H761" s="144">
        <v>41884</v>
      </c>
      <c r="I761" s="145">
        <f t="shared" si="267"/>
        <v>41915</v>
      </c>
      <c r="J761" s="146">
        <v>117.68</v>
      </c>
      <c r="K761" s="3">
        <v>5269379</v>
      </c>
      <c r="L761" s="116">
        <v>0</v>
      </c>
      <c r="M761" s="147"/>
      <c r="N761" s="6">
        <f>K761</f>
        <v>5269379</v>
      </c>
      <c r="O761" s="18">
        <f t="shared" si="256"/>
        <v>7.6999999999999996E-4</v>
      </c>
      <c r="P761" s="14"/>
      <c r="Q761" s="217">
        <f t="shared" si="248"/>
        <v>-8649</v>
      </c>
    </row>
    <row r="762" spans="1:17" s="148" customFormat="1" ht="30" x14ac:dyDescent="0.25">
      <c r="A762" s="98" t="s">
        <v>180</v>
      </c>
      <c r="B762" s="139">
        <v>900204510</v>
      </c>
      <c r="C762" s="140" t="s">
        <v>287</v>
      </c>
      <c r="D762" s="141" t="s">
        <v>359</v>
      </c>
      <c r="E762" s="142" t="s">
        <v>352</v>
      </c>
      <c r="F762" s="141" t="s">
        <v>441</v>
      </c>
      <c r="G762" s="143">
        <v>8684</v>
      </c>
      <c r="H762" s="144">
        <v>41890</v>
      </c>
      <c r="I762" s="145">
        <f t="shared" si="267"/>
        <v>41921</v>
      </c>
      <c r="J762" s="146">
        <v>117.68</v>
      </c>
      <c r="K762" s="3">
        <v>2218747</v>
      </c>
      <c r="L762" s="116">
        <v>0</v>
      </c>
      <c r="M762" s="147"/>
      <c r="N762" s="6">
        <f t="shared" ref="N762:N767" si="271">K762</f>
        <v>2218747</v>
      </c>
      <c r="O762" s="18">
        <f t="shared" si="256"/>
        <v>3.2000000000000003E-4</v>
      </c>
      <c r="P762" s="14"/>
      <c r="Q762" s="217">
        <f t="shared" si="248"/>
        <v>-8684</v>
      </c>
    </row>
    <row r="763" spans="1:17" s="148" customFormat="1" ht="30" x14ac:dyDescent="0.25">
      <c r="A763" s="98" t="s">
        <v>180</v>
      </c>
      <c r="B763" s="139">
        <v>900204510</v>
      </c>
      <c r="C763" s="140" t="s">
        <v>287</v>
      </c>
      <c r="D763" s="141" t="s">
        <v>359</v>
      </c>
      <c r="E763" s="142" t="s">
        <v>352</v>
      </c>
      <c r="F763" s="141" t="s">
        <v>441</v>
      </c>
      <c r="G763" s="143">
        <v>8820</v>
      </c>
      <c r="H763" s="144">
        <v>41907</v>
      </c>
      <c r="I763" s="145">
        <f t="shared" si="267"/>
        <v>41938</v>
      </c>
      <c r="J763" s="146">
        <v>117.68</v>
      </c>
      <c r="K763" s="3">
        <v>1089000</v>
      </c>
      <c r="L763" s="116">
        <v>0</v>
      </c>
      <c r="M763" s="147"/>
      <c r="N763" s="6">
        <f t="shared" si="271"/>
        <v>1089000</v>
      </c>
      <c r="O763" s="18">
        <f t="shared" si="256"/>
        <v>1.6000000000000001E-4</v>
      </c>
      <c r="P763" s="14"/>
      <c r="Q763" s="217">
        <f t="shared" si="248"/>
        <v>-8820</v>
      </c>
    </row>
    <row r="764" spans="1:17" s="148" customFormat="1" ht="30" x14ac:dyDescent="0.25">
      <c r="A764" s="98" t="s">
        <v>180</v>
      </c>
      <c r="B764" s="139">
        <v>900204510</v>
      </c>
      <c r="C764" s="140" t="s">
        <v>287</v>
      </c>
      <c r="D764" s="141" t="s">
        <v>359</v>
      </c>
      <c r="E764" s="142" t="s">
        <v>352</v>
      </c>
      <c r="F764" s="141" t="s">
        <v>441</v>
      </c>
      <c r="G764" s="143">
        <v>8821</v>
      </c>
      <c r="H764" s="144">
        <v>41907</v>
      </c>
      <c r="I764" s="145">
        <f t="shared" si="267"/>
        <v>41938</v>
      </c>
      <c r="J764" s="146">
        <v>117.68</v>
      </c>
      <c r="K764" s="3">
        <v>760617</v>
      </c>
      <c r="L764" s="116">
        <v>0</v>
      </c>
      <c r="M764" s="147"/>
      <c r="N764" s="6">
        <f t="shared" si="271"/>
        <v>760617</v>
      </c>
      <c r="O764" s="18">
        <f t="shared" si="256"/>
        <v>1.1E-4</v>
      </c>
      <c r="P764" s="14"/>
      <c r="Q764" s="217">
        <f t="shared" si="248"/>
        <v>-8821</v>
      </c>
    </row>
    <row r="765" spans="1:17" s="148" customFormat="1" ht="30" x14ac:dyDescent="0.25">
      <c r="A765" s="98" t="s">
        <v>180</v>
      </c>
      <c r="B765" s="139">
        <v>900204510</v>
      </c>
      <c r="C765" s="140" t="s">
        <v>287</v>
      </c>
      <c r="D765" s="141" t="s">
        <v>359</v>
      </c>
      <c r="E765" s="142" t="s">
        <v>352</v>
      </c>
      <c r="F765" s="141" t="s">
        <v>441</v>
      </c>
      <c r="G765" s="143">
        <v>8878</v>
      </c>
      <c r="H765" s="144">
        <v>41915</v>
      </c>
      <c r="I765" s="145">
        <f t="shared" si="267"/>
        <v>41946</v>
      </c>
      <c r="J765" s="146">
        <v>117.68</v>
      </c>
      <c r="K765" s="3">
        <v>2183940</v>
      </c>
      <c r="L765" s="116">
        <v>0</v>
      </c>
      <c r="M765" s="147"/>
      <c r="N765" s="6">
        <f t="shared" si="271"/>
        <v>2183940</v>
      </c>
      <c r="O765" s="18">
        <f t="shared" si="256"/>
        <v>3.2000000000000003E-4</v>
      </c>
      <c r="P765" s="14"/>
      <c r="Q765" s="217">
        <f t="shared" si="248"/>
        <v>-8878</v>
      </c>
    </row>
    <row r="766" spans="1:17" s="148" customFormat="1" ht="30" x14ac:dyDescent="0.25">
      <c r="A766" s="98" t="s">
        <v>180</v>
      </c>
      <c r="B766" s="139">
        <v>900204510</v>
      </c>
      <c r="C766" s="140" t="s">
        <v>287</v>
      </c>
      <c r="D766" s="141" t="s">
        <v>359</v>
      </c>
      <c r="E766" s="142" t="s">
        <v>352</v>
      </c>
      <c r="F766" s="141" t="s">
        <v>441</v>
      </c>
      <c r="G766" s="143">
        <v>8900</v>
      </c>
      <c r="H766" s="144">
        <v>41918</v>
      </c>
      <c r="I766" s="145">
        <f t="shared" si="267"/>
        <v>41949</v>
      </c>
      <c r="J766" s="146">
        <v>117.68</v>
      </c>
      <c r="K766" s="3">
        <v>1543311</v>
      </c>
      <c r="L766" s="116">
        <v>0</v>
      </c>
      <c r="M766" s="147"/>
      <c r="N766" s="6">
        <f t="shared" si="271"/>
        <v>1543311</v>
      </c>
      <c r="O766" s="18">
        <f t="shared" si="256"/>
        <v>2.2000000000000001E-4</v>
      </c>
      <c r="P766" s="14"/>
      <c r="Q766" s="217">
        <f t="shared" si="248"/>
        <v>-8900</v>
      </c>
    </row>
    <row r="767" spans="1:17" s="148" customFormat="1" ht="30" x14ac:dyDescent="0.25">
      <c r="A767" s="98" t="s">
        <v>180</v>
      </c>
      <c r="B767" s="139">
        <v>900204510</v>
      </c>
      <c r="C767" s="140" t="s">
        <v>287</v>
      </c>
      <c r="D767" s="141" t="s">
        <v>359</v>
      </c>
      <c r="E767" s="142" t="s">
        <v>352</v>
      </c>
      <c r="F767" s="141" t="s">
        <v>441</v>
      </c>
      <c r="G767" s="143">
        <v>8901</v>
      </c>
      <c r="H767" s="144">
        <v>41919</v>
      </c>
      <c r="I767" s="145">
        <f t="shared" si="267"/>
        <v>41950</v>
      </c>
      <c r="J767" s="146">
        <v>117.68</v>
      </c>
      <c r="K767" s="3">
        <v>905850</v>
      </c>
      <c r="L767" s="116">
        <v>0</v>
      </c>
      <c r="M767" s="147"/>
      <c r="N767" s="6">
        <f t="shared" si="271"/>
        <v>905850</v>
      </c>
      <c r="O767" s="18">
        <f t="shared" si="256"/>
        <v>1.2999999999999999E-4</v>
      </c>
      <c r="P767" s="14"/>
      <c r="Q767" s="217">
        <f t="shared" si="248"/>
        <v>-8901</v>
      </c>
    </row>
    <row r="768" spans="1:17" s="148" customFormat="1" x14ac:dyDescent="0.25">
      <c r="A768" s="252" t="s">
        <v>391</v>
      </c>
      <c r="B768" s="252"/>
      <c r="C768" s="252"/>
      <c r="D768" s="252"/>
      <c r="E768" s="252"/>
      <c r="F768" s="252"/>
      <c r="G768" s="252"/>
      <c r="H768" s="149"/>
      <c r="I768" s="150"/>
      <c r="J768" s="151"/>
      <c r="K768" s="120">
        <f>SUM(K756:K767)</f>
        <v>32123917</v>
      </c>
      <c r="L768" s="120">
        <f t="shared" ref="L768" si="272">SUM(L756:L767)</f>
        <v>18153073</v>
      </c>
      <c r="M768" s="121">
        <f t="shared" ref="M768" si="273">SUM(M756:M767)</f>
        <v>18192884.564949624</v>
      </c>
      <c r="N768" s="152">
        <f>SUM(N756:N767)</f>
        <v>32163728.564949624</v>
      </c>
      <c r="O768" s="153">
        <f>SUM(O756:O767)</f>
        <v>4.6799999999999993E-3</v>
      </c>
      <c r="P768" s="15"/>
      <c r="Q768" s="217"/>
    </row>
    <row r="769" spans="1:17" s="148" customFormat="1" x14ac:dyDescent="0.25">
      <c r="A769" s="154"/>
      <c r="B769" s="155"/>
      <c r="C769" s="156"/>
      <c r="D769" s="156"/>
      <c r="E769" s="157"/>
      <c r="F769" s="156"/>
      <c r="G769" s="156"/>
      <c r="H769" s="158"/>
      <c r="I769" s="159"/>
      <c r="J769" s="160"/>
      <c r="K769" s="161"/>
      <c r="L769" s="162"/>
      <c r="M769" s="163"/>
      <c r="N769" s="164"/>
      <c r="O769" s="20"/>
      <c r="P769" s="165"/>
      <c r="Q769" s="218"/>
    </row>
    <row r="770" spans="1:17" s="148" customFormat="1" ht="30" x14ac:dyDescent="0.25">
      <c r="A770" s="98" t="s">
        <v>92</v>
      </c>
      <c r="B770" s="139">
        <v>830050083</v>
      </c>
      <c r="C770" s="140" t="s">
        <v>93</v>
      </c>
      <c r="D770" s="141" t="s">
        <v>359</v>
      </c>
      <c r="E770" s="142" t="s">
        <v>352</v>
      </c>
      <c r="F770" s="141" t="s">
        <v>441</v>
      </c>
      <c r="G770" s="143">
        <v>5843</v>
      </c>
      <c r="H770" s="144">
        <v>41579</v>
      </c>
      <c r="I770" s="145">
        <f>+H770+31</f>
        <v>41610</v>
      </c>
      <c r="J770" s="146">
        <v>113.98</v>
      </c>
      <c r="K770" s="3">
        <v>9538</v>
      </c>
      <c r="L770" s="116">
        <f>+K770</f>
        <v>9538</v>
      </c>
      <c r="M770" s="147">
        <f>L770*$M$3/J770</f>
        <v>9847.6209861379193</v>
      </c>
      <c r="N770" s="6">
        <f>M770</f>
        <v>9847.6209861379193</v>
      </c>
      <c r="O770" s="18">
        <f t="shared" si="256"/>
        <v>0</v>
      </c>
      <c r="P770" s="14"/>
      <c r="Q770" s="217">
        <f t="shared" si="248"/>
        <v>-5843</v>
      </c>
    </row>
    <row r="771" spans="1:17" s="148" customFormat="1" ht="30" x14ac:dyDescent="0.25">
      <c r="A771" s="98" t="s">
        <v>92</v>
      </c>
      <c r="B771" s="139">
        <v>830050083</v>
      </c>
      <c r="C771" s="140" t="s">
        <v>93</v>
      </c>
      <c r="D771" s="141" t="s">
        <v>359</v>
      </c>
      <c r="E771" s="142" t="s">
        <v>352</v>
      </c>
      <c r="F771" s="141" t="s">
        <v>441</v>
      </c>
      <c r="G771" s="143">
        <v>38288</v>
      </c>
      <c r="H771" s="144">
        <v>41612</v>
      </c>
      <c r="I771" s="145">
        <f>+H771+31</f>
        <v>41643</v>
      </c>
      <c r="J771" s="146">
        <v>114.54</v>
      </c>
      <c r="K771" s="3">
        <v>4759745</v>
      </c>
      <c r="L771" s="116">
        <f t="shared" ref="L771:L778" si="274">+K771</f>
        <v>4759745</v>
      </c>
      <c r="M771" s="147">
        <f t="shared" ref="M771:M778" si="275">L771*$M$3/J771</f>
        <v>4890228.667714336</v>
      </c>
      <c r="N771" s="6">
        <f t="shared" ref="N771:N778" si="276">M771</f>
        <v>4890228.667714336</v>
      </c>
      <c r="O771" s="18">
        <f t="shared" si="256"/>
        <v>7.1000000000000002E-4</v>
      </c>
      <c r="P771" s="14"/>
      <c r="Q771" s="217">
        <f t="shared" si="248"/>
        <v>-38288</v>
      </c>
    </row>
    <row r="772" spans="1:17" s="148" customFormat="1" ht="30" x14ac:dyDescent="0.25">
      <c r="A772" s="98" t="s">
        <v>92</v>
      </c>
      <c r="B772" s="139">
        <v>830050083</v>
      </c>
      <c r="C772" s="140" t="s">
        <v>93</v>
      </c>
      <c r="D772" s="141" t="s">
        <v>359</v>
      </c>
      <c r="E772" s="142" t="s">
        <v>352</v>
      </c>
      <c r="F772" s="141" t="s">
        <v>441</v>
      </c>
      <c r="G772" s="143">
        <v>38412</v>
      </c>
      <c r="H772" s="144">
        <v>41625</v>
      </c>
      <c r="I772" s="145">
        <f t="shared" ref="I772:I780" si="277">+H772+31</f>
        <v>41656</v>
      </c>
      <c r="J772" s="146">
        <v>114.54</v>
      </c>
      <c r="K772" s="3">
        <v>4286885</v>
      </c>
      <c r="L772" s="116">
        <f t="shared" si="274"/>
        <v>4286885</v>
      </c>
      <c r="M772" s="147">
        <f t="shared" si="275"/>
        <v>4404405.6818578662</v>
      </c>
      <c r="N772" s="6">
        <f t="shared" si="276"/>
        <v>4404405.6818578662</v>
      </c>
      <c r="O772" s="18">
        <f t="shared" si="256"/>
        <v>6.4000000000000005E-4</v>
      </c>
      <c r="P772" s="14"/>
      <c r="Q772" s="217">
        <f t="shared" si="248"/>
        <v>-38412</v>
      </c>
    </row>
    <row r="773" spans="1:17" s="148" customFormat="1" ht="30" x14ac:dyDescent="0.25">
      <c r="A773" s="98" t="s">
        <v>92</v>
      </c>
      <c r="B773" s="139">
        <v>830050083</v>
      </c>
      <c r="C773" s="140" t="s">
        <v>93</v>
      </c>
      <c r="D773" s="141" t="s">
        <v>359</v>
      </c>
      <c r="E773" s="142" t="s">
        <v>352</v>
      </c>
      <c r="F773" s="141" t="s">
        <v>441</v>
      </c>
      <c r="G773" s="143">
        <v>38413</v>
      </c>
      <c r="H773" s="144">
        <v>41625</v>
      </c>
      <c r="I773" s="145">
        <f t="shared" si="277"/>
        <v>41656</v>
      </c>
      <c r="J773" s="146">
        <v>114.54</v>
      </c>
      <c r="K773" s="3">
        <v>2660525</v>
      </c>
      <c r="L773" s="116">
        <f t="shared" si="274"/>
        <v>2660525</v>
      </c>
      <c r="M773" s="147">
        <f t="shared" si="275"/>
        <v>2733460.6425702809</v>
      </c>
      <c r="N773" s="6">
        <f t="shared" si="276"/>
        <v>2733460.6425702809</v>
      </c>
      <c r="O773" s="18">
        <f t="shared" si="256"/>
        <v>4.0000000000000002E-4</v>
      </c>
      <c r="P773" s="14"/>
      <c r="Q773" s="217">
        <f t="shared" si="248"/>
        <v>-38413</v>
      </c>
    </row>
    <row r="774" spans="1:17" s="148" customFormat="1" ht="30" x14ac:dyDescent="0.25">
      <c r="A774" s="98" t="s">
        <v>92</v>
      </c>
      <c r="B774" s="139">
        <v>830050083</v>
      </c>
      <c r="C774" s="140" t="s">
        <v>93</v>
      </c>
      <c r="D774" s="141" t="s">
        <v>359</v>
      </c>
      <c r="E774" s="142" t="s">
        <v>352</v>
      </c>
      <c r="F774" s="141" t="s">
        <v>441</v>
      </c>
      <c r="G774" s="143">
        <v>38601</v>
      </c>
      <c r="H774" s="144">
        <v>41640</v>
      </c>
      <c r="I774" s="145">
        <f t="shared" si="277"/>
        <v>41671</v>
      </c>
      <c r="J774" s="146">
        <v>115.26</v>
      </c>
      <c r="K774" s="3">
        <v>2846710</v>
      </c>
      <c r="L774" s="116">
        <f t="shared" si="274"/>
        <v>2846710</v>
      </c>
      <c r="M774" s="147">
        <f t="shared" si="275"/>
        <v>2906479.548846087</v>
      </c>
      <c r="N774" s="6">
        <f t="shared" si="276"/>
        <v>2906479.548846087</v>
      </c>
      <c r="O774" s="18">
        <f t="shared" si="256"/>
        <v>4.2000000000000002E-4</v>
      </c>
      <c r="P774" s="14"/>
      <c r="Q774" s="217">
        <f t="shared" si="248"/>
        <v>-38601</v>
      </c>
    </row>
    <row r="775" spans="1:17" s="148" customFormat="1" ht="30" x14ac:dyDescent="0.25">
      <c r="A775" s="98" t="s">
        <v>92</v>
      </c>
      <c r="B775" s="139">
        <v>830050083</v>
      </c>
      <c r="C775" s="140" t="s">
        <v>93</v>
      </c>
      <c r="D775" s="141" t="s">
        <v>359</v>
      </c>
      <c r="E775" s="142" t="s">
        <v>352</v>
      </c>
      <c r="F775" s="141" t="s">
        <v>441</v>
      </c>
      <c r="G775" s="143">
        <v>38755</v>
      </c>
      <c r="H775" s="144">
        <v>41666</v>
      </c>
      <c r="I775" s="145">
        <f t="shared" si="277"/>
        <v>41697</v>
      </c>
      <c r="J775" s="146">
        <v>115.26</v>
      </c>
      <c r="K775" s="3">
        <v>7998892</v>
      </c>
      <c r="L775" s="116">
        <f t="shared" si="274"/>
        <v>7998892</v>
      </c>
      <c r="M775" s="147">
        <f t="shared" si="275"/>
        <v>8166836.8086066283</v>
      </c>
      <c r="N775" s="6">
        <f t="shared" si="276"/>
        <v>8166836.8086066283</v>
      </c>
      <c r="O775" s="18">
        <f t="shared" si="256"/>
        <v>1.1900000000000001E-3</v>
      </c>
      <c r="P775" s="14"/>
      <c r="Q775" s="217">
        <f t="shared" si="248"/>
        <v>-38755</v>
      </c>
    </row>
    <row r="776" spans="1:17" s="148" customFormat="1" ht="30" x14ac:dyDescent="0.25">
      <c r="A776" s="98" t="s">
        <v>92</v>
      </c>
      <c r="B776" s="139">
        <v>830050083</v>
      </c>
      <c r="C776" s="140" t="s">
        <v>93</v>
      </c>
      <c r="D776" s="141" t="s">
        <v>359</v>
      </c>
      <c r="E776" s="142" t="s">
        <v>352</v>
      </c>
      <c r="F776" s="141" t="s">
        <v>441</v>
      </c>
      <c r="G776" s="143">
        <v>39968</v>
      </c>
      <c r="H776" s="144">
        <v>41781</v>
      </c>
      <c r="I776" s="145">
        <f t="shared" si="277"/>
        <v>41812</v>
      </c>
      <c r="J776" s="146">
        <v>116.91</v>
      </c>
      <c r="K776" s="3">
        <v>2457130</v>
      </c>
      <c r="L776" s="116">
        <f t="shared" si="274"/>
        <v>2457130</v>
      </c>
      <c r="M776" s="147">
        <f t="shared" si="275"/>
        <v>2473313.3042511339</v>
      </c>
      <c r="N776" s="6">
        <f t="shared" si="276"/>
        <v>2473313.3042511339</v>
      </c>
      <c r="O776" s="18">
        <f t="shared" si="256"/>
        <v>3.6000000000000002E-4</v>
      </c>
      <c r="P776" s="14"/>
      <c r="Q776" s="217">
        <f t="shared" si="248"/>
        <v>-39968</v>
      </c>
    </row>
    <row r="777" spans="1:17" s="148" customFormat="1" ht="30" x14ac:dyDescent="0.25">
      <c r="A777" s="98" t="s">
        <v>92</v>
      </c>
      <c r="B777" s="139">
        <v>830050083</v>
      </c>
      <c r="C777" s="140" t="s">
        <v>93</v>
      </c>
      <c r="D777" s="141" t="s">
        <v>359</v>
      </c>
      <c r="E777" s="142" t="s">
        <v>352</v>
      </c>
      <c r="F777" s="141" t="s">
        <v>441</v>
      </c>
      <c r="G777" s="143">
        <v>40079</v>
      </c>
      <c r="H777" s="144">
        <v>41796</v>
      </c>
      <c r="I777" s="145">
        <f t="shared" si="277"/>
        <v>41827</v>
      </c>
      <c r="J777" s="146">
        <v>117.09</v>
      </c>
      <c r="K777" s="3">
        <v>457883</v>
      </c>
      <c r="L777" s="116">
        <f t="shared" si="274"/>
        <v>457883</v>
      </c>
      <c r="M777" s="147">
        <f t="shared" si="275"/>
        <v>460190.20787428477</v>
      </c>
      <c r="N777" s="6">
        <f t="shared" si="276"/>
        <v>460190.20787428477</v>
      </c>
      <c r="O777" s="18">
        <f t="shared" si="256"/>
        <v>6.9999999999999994E-5</v>
      </c>
      <c r="P777" s="14"/>
      <c r="Q777" s="217">
        <f t="shared" si="248"/>
        <v>-40079</v>
      </c>
    </row>
    <row r="778" spans="1:17" s="148" customFormat="1" ht="30" x14ac:dyDescent="0.25">
      <c r="A778" s="98" t="s">
        <v>92</v>
      </c>
      <c r="B778" s="139">
        <v>830050083</v>
      </c>
      <c r="C778" s="140" t="s">
        <v>93</v>
      </c>
      <c r="D778" s="141" t="s">
        <v>359</v>
      </c>
      <c r="E778" s="142" t="s">
        <v>352</v>
      </c>
      <c r="F778" s="141" t="s">
        <v>441</v>
      </c>
      <c r="G778" s="143">
        <v>40628</v>
      </c>
      <c r="H778" s="144">
        <v>41844</v>
      </c>
      <c r="I778" s="145">
        <f t="shared" si="277"/>
        <v>41875</v>
      </c>
      <c r="J778" s="146">
        <v>117.33</v>
      </c>
      <c r="K778" s="3">
        <v>37887</v>
      </c>
      <c r="L778" s="116">
        <f t="shared" si="274"/>
        <v>37887</v>
      </c>
      <c r="M778" s="147">
        <f t="shared" si="275"/>
        <v>38000.018409613913</v>
      </c>
      <c r="N778" s="6">
        <f t="shared" si="276"/>
        <v>38000.018409613913</v>
      </c>
      <c r="O778" s="18">
        <f t="shared" si="256"/>
        <v>1.0000000000000001E-5</v>
      </c>
      <c r="P778" s="14"/>
      <c r="Q778" s="217">
        <f t="shared" si="248"/>
        <v>-40628</v>
      </c>
    </row>
    <row r="779" spans="1:17" s="148" customFormat="1" ht="30" x14ac:dyDescent="0.25">
      <c r="A779" s="98" t="s">
        <v>92</v>
      </c>
      <c r="B779" s="139">
        <v>830050083</v>
      </c>
      <c r="C779" s="140" t="s">
        <v>93</v>
      </c>
      <c r="D779" s="141" t="s">
        <v>359</v>
      </c>
      <c r="E779" s="142" t="s">
        <v>352</v>
      </c>
      <c r="F779" s="141" t="s">
        <v>441</v>
      </c>
      <c r="G779" s="143">
        <v>41009</v>
      </c>
      <c r="H779" s="144">
        <v>41887</v>
      </c>
      <c r="I779" s="145">
        <f t="shared" si="277"/>
        <v>41918</v>
      </c>
      <c r="J779" s="146">
        <v>117.68</v>
      </c>
      <c r="K779" s="3">
        <v>74833</v>
      </c>
      <c r="L779" s="116">
        <v>0</v>
      </c>
      <c r="M779" s="147">
        <v>0</v>
      </c>
      <c r="N779" s="6">
        <f>K779</f>
        <v>74833</v>
      </c>
      <c r="O779" s="18">
        <f t="shared" si="256"/>
        <v>1.0000000000000001E-5</v>
      </c>
      <c r="P779" s="14"/>
      <c r="Q779" s="217">
        <f t="shared" si="248"/>
        <v>-41009</v>
      </c>
    </row>
    <row r="780" spans="1:17" s="148" customFormat="1" ht="30" x14ac:dyDescent="0.25">
      <c r="A780" s="98" t="s">
        <v>92</v>
      </c>
      <c r="B780" s="139">
        <v>830050083</v>
      </c>
      <c r="C780" s="140" t="s">
        <v>93</v>
      </c>
      <c r="D780" s="141" t="s">
        <v>359</v>
      </c>
      <c r="E780" s="142" t="s">
        <v>352</v>
      </c>
      <c r="F780" s="141" t="s">
        <v>441</v>
      </c>
      <c r="G780" s="143">
        <v>41092</v>
      </c>
      <c r="H780" s="144">
        <v>41891</v>
      </c>
      <c r="I780" s="145">
        <f t="shared" si="277"/>
        <v>41922</v>
      </c>
      <c r="J780" s="146">
        <v>117.68</v>
      </c>
      <c r="K780" s="3">
        <v>292438</v>
      </c>
      <c r="L780" s="116">
        <v>0</v>
      </c>
      <c r="M780" s="147">
        <v>0</v>
      </c>
      <c r="N780" s="6">
        <f>K780</f>
        <v>292438</v>
      </c>
      <c r="O780" s="18">
        <f t="shared" si="256"/>
        <v>4.0000000000000003E-5</v>
      </c>
      <c r="P780" s="14"/>
      <c r="Q780" s="217">
        <f t="shared" si="248"/>
        <v>-41092</v>
      </c>
    </row>
    <row r="781" spans="1:17" s="148" customFormat="1" x14ac:dyDescent="0.25">
      <c r="A781" s="252" t="s">
        <v>391</v>
      </c>
      <c r="B781" s="252"/>
      <c r="C781" s="252"/>
      <c r="D781" s="252"/>
      <c r="E781" s="252"/>
      <c r="F781" s="252"/>
      <c r="G781" s="252"/>
      <c r="H781" s="149"/>
      <c r="I781" s="150"/>
      <c r="J781" s="151"/>
      <c r="K781" s="120">
        <f>SUM(K770:K780)</f>
        <v>25882466</v>
      </c>
      <c r="L781" s="120">
        <f t="shared" ref="L781:O781" si="278">SUM(L770:L780)</f>
        <v>25515195</v>
      </c>
      <c r="M781" s="121">
        <f t="shared" si="278"/>
        <v>26082762.501116369</v>
      </c>
      <c r="N781" s="152">
        <f t="shared" si="278"/>
        <v>26450033.501116369</v>
      </c>
      <c r="O781" s="153">
        <f t="shared" si="278"/>
        <v>3.8500000000000006E-3</v>
      </c>
      <c r="P781" s="15"/>
      <c r="Q781" s="217"/>
    </row>
    <row r="782" spans="1:17" s="148" customFormat="1" x14ac:dyDescent="0.25">
      <c r="A782" s="154"/>
      <c r="B782" s="155"/>
      <c r="C782" s="156"/>
      <c r="D782" s="156"/>
      <c r="E782" s="157"/>
      <c r="F782" s="156"/>
      <c r="G782" s="156"/>
      <c r="H782" s="158"/>
      <c r="I782" s="159"/>
      <c r="J782" s="160"/>
      <c r="K782" s="161"/>
      <c r="L782" s="162"/>
      <c r="M782" s="163"/>
      <c r="N782" s="164"/>
      <c r="O782" s="20"/>
      <c r="P782" s="165"/>
      <c r="Q782" s="218"/>
    </row>
    <row r="783" spans="1:17" s="148" customFormat="1" ht="45" x14ac:dyDescent="0.25">
      <c r="A783" s="98" t="s">
        <v>181</v>
      </c>
      <c r="B783" s="139">
        <v>830136129</v>
      </c>
      <c r="C783" s="140" t="s">
        <v>288</v>
      </c>
      <c r="D783" s="141" t="s">
        <v>359</v>
      </c>
      <c r="E783" s="142" t="s">
        <v>352</v>
      </c>
      <c r="F783" s="141" t="s">
        <v>441</v>
      </c>
      <c r="G783" s="143">
        <v>14137</v>
      </c>
      <c r="H783" s="144">
        <v>41877</v>
      </c>
      <c r="I783" s="145">
        <v>41909</v>
      </c>
      <c r="J783" s="146">
        <v>117.49</v>
      </c>
      <c r="K783" s="3">
        <v>1705162</v>
      </c>
      <c r="L783" s="116">
        <f>+K783</f>
        <v>1705162</v>
      </c>
      <c r="M783" s="147">
        <f>L783*M3/J783</f>
        <v>1707919.5179164186</v>
      </c>
      <c r="N783" s="6">
        <f>M783</f>
        <v>1707919.5179164186</v>
      </c>
      <c r="O783" s="18">
        <f t="shared" si="256"/>
        <v>2.5000000000000001E-4</v>
      </c>
      <c r="P783" s="14"/>
      <c r="Q783" s="217">
        <f t="shared" si="248"/>
        <v>-14137</v>
      </c>
    </row>
    <row r="784" spans="1:17" s="148" customFormat="1" ht="45" x14ac:dyDescent="0.25">
      <c r="A784" s="98" t="s">
        <v>181</v>
      </c>
      <c r="B784" s="139">
        <v>830136129</v>
      </c>
      <c r="C784" s="140" t="s">
        <v>288</v>
      </c>
      <c r="D784" s="141" t="s">
        <v>359</v>
      </c>
      <c r="E784" s="142" t="s">
        <v>352</v>
      </c>
      <c r="F784" s="141" t="s">
        <v>441</v>
      </c>
      <c r="G784" s="143">
        <v>14295</v>
      </c>
      <c r="H784" s="144">
        <v>41899</v>
      </c>
      <c r="I784" s="145">
        <v>41930</v>
      </c>
      <c r="J784" s="146">
        <v>117.68</v>
      </c>
      <c r="K784" s="3">
        <v>548800</v>
      </c>
      <c r="L784" s="116">
        <v>0</v>
      </c>
      <c r="M784" s="147">
        <v>0</v>
      </c>
      <c r="N784" s="6">
        <f>K784</f>
        <v>548800</v>
      </c>
      <c r="O784" s="18">
        <f t="shared" si="256"/>
        <v>8.0000000000000007E-5</v>
      </c>
      <c r="P784" s="14"/>
      <c r="Q784" s="217">
        <f t="shared" si="248"/>
        <v>-14295</v>
      </c>
    </row>
    <row r="785" spans="1:17" s="148" customFormat="1" x14ac:dyDescent="0.25">
      <c r="A785" s="252" t="s">
        <v>391</v>
      </c>
      <c r="B785" s="252"/>
      <c r="C785" s="252"/>
      <c r="D785" s="252"/>
      <c r="E785" s="252"/>
      <c r="F785" s="252"/>
      <c r="G785" s="252"/>
      <c r="H785" s="149"/>
      <c r="I785" s="150"/>
      <c r="J785" s="151"/>
      <c r="K785" s="120">
        <f>SUM(K783:K784)</f>
        <v>2253962</v>
      </c>
      <c r="L785" s="120">
        <f t="shared" ref="L785:O785" si="279">SUM(L783:L784)</f>
        <v>1705162</v>
      </c>
      <c r="M785" s="121">
        <f t="shared" si="279"/>
        <v>1707919.5179164186</v>
      </c>
      <c r="N785" s="152">
        <f t="shared" si="279"/>
        <v>2256719.5179164186</v>
      </c>
      <c r="O785" s="153">
        <f t="shared" si="279"/>
        <v>3.3E-4</v>
      </c>
      <c r="P785" s="15"/>
      <c r="Q785" s="217"/>
    </row>
    <row r="786" spans="1:17" s="148" customFormat="1" x14ac:dyDescent="0.25">
      <c r="A786" s="154"/>
      <c r="B786" s="155"/>
      <c r="C786" s="156"/>
      <c r="D786" s="156"/>
      <c r="E786" s="157"/>
      <c r="F786" s="156"/>
      <c r="G786" s="156"/>
      <c r="H786" s="158"/>
      <c r="I786" s="159"/>
      <c r="J786" s="160"/>
      <c r="K786" s="161"/>
      <c r="L786" s="162"/>
      <c r="M786" s="163"/>
      <c r="N786" s="164"/>
      <c r="O786" s="20"/>
      <c r="P786" s="165"/>
      <c r="Q786" s="218"/>
    </row>
    <row r="787" spans="1:17" s="148" customFormat="1" ht="30" x14ac:dyDescent="0.25">
      <c r="A787" s="98" t="s">
        <v>182</v>
      </c>
      <c r="B787" s="139">
        <v>900276082</v>
      </c>
      <c r="C787" s="140" t="s">
        <v>289</v>
      </c>
      <c r="D787" s="141" t="s">
        <v>359</v>
      </c>
      <c r="E787" s="142" t="s">
        <v>352</v>
      </c>
      <c r="F787" s="141" t="s">
        <v>441</v>
      </c>
      <c r="G787" s="143">
        <v>4424</v>
      </c>
      <c r="H787" s="144">
        <v>41872</v>
      </c>
      <c r="I787" s="145">
        <v>41904</v>
      </c>
      <c r="J787" s="146">
        <v>117.49</v>
      </c>
      <c r="K787" s="3">
        <v>840672</v>
      </c>
      <c r="L787" s="116">
        <f>+K787</f>
        <v>840672</v>
      </c>
      <c r="M787" s="147">
        <f>L787*$M$3/J787</f>
        <v>842031.50021278416</v>
      </c>
      <c r="N787" s="6">
        <f>M787</f>
        <v>842031.50021278416</v>
      </c>
      <c r="O787" s="18">
        <f t="shared" si="256"/>
        <v>1.2E-4</v>
      </c>
      <c r="P787" s="14"/>
      <c r="Q787" s="217">
        <f t="shared" si="248"/>
        <v>-4424</v>
      </c>
    </row>
    <row r="788" spans="1:17" s="148" customFormat="1" ht="30" x14ac:dyDescent="0.25">
      <c r="A788" s="98" t="s">
        <v>182</v>
      </c>
      <c r="B788" s="139">
        <v>900276082</v>
      </c>
      <c r="C788" s="140" t="s">
        <v>289</v>
      </c>
      <c r="D788" s="141" t="s">
        <v>359</v>
      </c>
      <c r="E788" s="142" t="s">
        <v>352</v>
      </c>
      <c r="F788" s="141" t="s">
        <v>441</v>
      </c>
      <c r="G788" s="143">
        <v>4434</v>
      </c>
      <c r="H788" s="144">
        <v>41877</v>
      </c>
      <c r="I788" s="145">
        <v>41909</v>
      </c>
      <c r="J788" s="146">
        <v>117.49</v>
      </c>
      <c r="K788" s="3">
        <v>308246</v>
      </c>
      <c r="L788" s="116">
        <f t="shared" ref="L788" si="280">+K788</f>
        <v>308246</v>
      </c>
      <c r="M788" s="147">
        <f>L788*$M$3/J788</f>
        <v>308744.48276449065</v>
      </c>
      <c r="N788" s="6">
        <f>M788</f>
        <v>308744.48276449065</v>
      </c>
      <c r="O788" s="18">
        <f t="shared" si="256"/>
        <v>4.0000000000000003E-5</v>
      </c>
      <c r="P788" s="14"/>
      <c r="Q788" s="217">
        <f t="shared" si="248"/>
        <v>-4434</v>
      </c>
    </row>
    <row r="789" spans="1:17" s="148" customFormat="1" ht="30" x14ac:dyDescent="0.25">
      <c r="A789" s="98" t="s">
        <v>182</v>
      </c>
      <c r="B789" s="139">
        <v>900276082</v>
      </c>
      <c r="C789" s="140" t="s">
        <v>289</v>
      </c>
      <c r="D789" s="141" t="s">
        <v>359</v>
      </c>
      <c r="E789" s="142" t="s">
        <v>352</v>
      </c>
      <c r="F789" s="141" t="s">
        <v>441</v>
      </c>
      <c r="G789" s="143">
        <v>4529</v>
      </c>
      <c r="H789" s="144">
        <v>41905</v>
      </c>
      <c r="I789" s="145">
        <v>41936</v>
      </c>
      <c r="J789" s="146">
        <v>117.68</v>
      </c>
      <c r="K789" s="3">
        <v>235200</v>
      </c>
      <c r="L789" s="116">
        <v>0</v>
      </c>
      <c r="M789" s="147">
        <v>0</v>
      </c>
      <c r="N789" s="6">
        <f>K789</f>
        <v>235200</v>
      </c>
      <c r="O789" s="18">
        <f t="shared" si="256"/>
        <v>3.0000000000000001E-5</v>
      </c>
      <c r="P789" s="14"/>
      <c r="Q789" s="217">
        <f t="shared" si="248"/>
        <v>-4529</v>
      </c>
    </row>
    <row r="790" spans="1:17" s="148" customFormat="1" x14ac:dyDescent="0.25">
      <c r="A790" s="252" t="s">
        <v>391</v>
      </c>
      <c r="B790" s="252"/>
      <c r="C790" s="252"/>
      <c r="D790" s="252"/>
      <c r="E790" s="252"/>
      <c r="F790" s="252"/>
      <c r="G790" s="252"/>
      <c r="H790" s="149"/>
      <c r="I790" s="150"/>
      <c r="J790" s="151"/>
      <c r="K790" s="120">
        <f>SUM(K787:K789)</f>
        <v>1384118</v>
      </c>
      <c r="L790" s="120">
        <f>SUM(L787:L789)</f>
        <v>1148918</v>
      </c>
      <c r="M790" s="121">
        <f t="shared" ref="M790:O790" si="281">SUM(M787:M789)</f>
        <v>1150775.9829772748</v>
      </c>
      <c r="N790" s="152">
        <f t="shared" si="281"/>
        <v>1385975.9829772748</v>
      </c>
      <c r="O790" s="153">
        <f t="shared" si="281"/>
        <v>1.9000000000000001E-4</v>
      </c>
      <c r="P790" s="15"/>
      <c r="Q790" s="217"/>
    </row>
    <row r="791" spans="1:17" s="148" customFormat="1" x14ac:dyDescent="0.25">
      <c r="A791" s="154"/>
      <c r="B791" s="155"/>
      <c r="C791" s="156"/>
      <c r="D791" s="156"/>
      <c r="E791" s="157"/>
      <c r="F791" s="156"/>
      <c r="G791" s="156"/>
      <c r="H791" s="158"/>
      <c r="I791" s="159"/>
      <c r="J791" s="160"/>
      <c r="K791" s="161"/>
      <c r="L791" s="162"/>
      <c r="M791" s="163"/>
      <c r="N791" s="164"/>
      <c r="O791" s="20"/>
      <c r="P791" s="165"/>
      <c r="Q791" s="218"/>
    </row>
    <row r="792" spans="1:17" s="148" customFormat="1" ht="45" x14ac:dyDescent="0.25">
      <c r="A792" s="98" t="s">
        <v>183</v>
      </c>
      <c r="B792" s="139">
        <v>900059238</v>
      </c>
      <c r="C792" s="140" t="s">
        <v>290</v>
      </c>
      <c r="D792" s="141" t="s">
        <v>359</v>
      </c>
      <c r="E792" s="142" t="s">
        <v>352</v>
      </c>
      <c r="F792" s="141" t="s">
        <v>441</v>
      </c>
      <c r="G792" s="143">
        <v>1089688</v>
      </c>
      <c r="H792" s="144">
        <v>41669</v>
      </c>
      <c r="I792" s="145">
        <f>+H792+30</f>
        <v>41699</v>
      </c>
      <c r="J792" s="146">
        <v>115.71</v>
      </c>
      <c r="K792" s="3">
        <v>475774</v>
      </c>
      <c r="L792" s="116">
        <f>+K792</f>
        <v>475774</v>
      </c>
      <c r="M792" s="147">
        <f>L792*$M$3/J792</f>
        <v>483874.20551378449</v>
      </c>
      <c r="N792" s="6">
        <f>M792</f>
        <v>483874.20551378449</v>
      </c>
      <c r="O792" s="18">
        <f t="shared" ref="O792:O854" si="282">ROUND(N792/$N$1042,5)</f>
        <v>6.9999999999999994E-5</v>
      </c>
      <c r="P792" s="14"/>
      <c r="Q792" s="217">
        <f t="shared" si="248"/>
        <v>-1089688</v>
      </c>
    </row>
    <row r="793" spans="1:17" s="148" customFormat="1" ht="45" x14ac:dyDescent="0.25">
      <c r="A793" s="98" t="s">
        <v>183</v>
      </c>
      <c r="B793" s="139">
        <v>900059238</v>
      </c>
      <c r="C793" s="140" t="s">
        <v>290</v>
      </c>
      <c r="D793" s="141" t="s">
        <v>359</v>
      </c>
      <c r="E793" s="142" t="s">
        <v>352</v>
      </c>
      <c r="F793" s="141" t="s">
        <v>441</v>
      </c>
      <c r="G793" s="143">
        <v>1092184</v>
      </c>
      <c r="H793" s="144">
        <v>41848</v>
      </c>
      <c r="I793" s="145">
        <v>41880</v>
      </c>
      <c r="J793" s="146">
        <v>117.33</v>
      </c>
      <c r="K793" s="3">
        <v>319268</v>
      </c>
      <c r="L793" s="116">
        <f t="shared" ref="L793" si="283">+K793</f>
        <v>319268</v>
      </c>
      <c r="M793" s="147">
        <f>L793*$M$3/J793</f>
        <v>320220.38898832357</v>
      </c>
      <c r="N793" s="6">
        <f>M793</f>
        <v>320220.38898832357</v>
      </c>
      <c r="O793" s="18">
        <f t="shared" si="282"/>
        <v>5.0000000000000002E-5</v>
      </c>
      <c r="P793" s="14"/>
      <c r="Q793" s="217">
        <f t="shared" si="248"/>
        <v>-1092184</v>
      </c>
    </row>
    <row r="794" spans="1:17" s="148" customFormat="1" ht="45" x14ac:dyDescent="0.25">
      <c r="A794" s="98" t="s">
        <v>183</v>
      </c>
      <c r="B794" s="139">
        <v>900059238</v>
      </c>
      <c r="C794" s="140" t="s">
        <v>290</v>
      </c>
      <c r="D794" s="141" t="s">
        <v>359</v>
      </c>
      <c r="E794" s="142" t="s">
        <v>352</v>
      </c>
      <c r="F794" s="141" t="s">
        <v>441</v>
      </c>
      <c r="G794" s="143">
        <v>15006713</v>
      </c>
      <c r="H794" s="144">
        <v>41913</v>
      </c>
      <c r="I794" s="145">
        <v>41945</v>
      </c>
      <c r="J794" s="146">
        <v>117.68</v>
      </c>
      <c r="K794" s="3">
        <v>50096</v>
      </c>
      <c r="L794" s="116">
        <v>0</v>
      </c>
      <c r="M794" s="147">
        <v>0</v>
      </c>
      <c r="N794" s="6">
        <f>K794</f>
        <v>50096</v>
      </c>
      <c r="O794" s="18">
        <f t="shared" si="282"/>
        <v>1.0000000000000001E-5</v>
      </c>
      <c r="P794" s="14"/>
      <c r="Q794" s="217">
        <f t="shared" si="248"/>
        <v>-15006713</v>
      </c>
    </row>
    <row r="795" spans="1:17" s="148" customFormat="1" ht="45" x14ac:dyDescent="0.25">
      <c r="A795" s="98" t="s">
        <v>183</v>
      </c>
      <c r="B795" s="139">
        <v>900059238</v>
      </c>
      <c r="C795" s="140" t="s">
        <v>290</v>
      </c>
      <c r="D795" s="141" t="s">
        <v>359</v>
      </c>
      <c r="E795" s="142" t="s">
        <v>352</v>
      </c>
      <c r="F795" s="141" t="s">
        <v>441</v>
      </c>
      <c r="G795" s="143">
        <v>1100409</v>
      </c>
      <c r="H795" s="144">
        <v>41915</v>
      </c>
      <c r="I795" s="145">
        <v>41947</v>
      </c>
      <c r="J795" s="146">
        <v>117.68</v>
      </c>
      <c r="K795" s="3">
        <v>388676</v>
      </c>
      <c r="L795" s="116">
        <v>0</v>
      </c>
      <c r="M795" s="147">
        <v>0</v>
      </c>
      <c r="N795" s="6">
        <f>K795</f>
        <v>388676</v>
      </c>
      <c r="O795" s="18">
        <f t="shared" si="282"/>
        <v>6.0000000000000002E-5</v>
      </c>
      <c r="P795" s="14"/>
      <c r="Q795" s="217">
        <f t="shared" si="248"/>
        <v>-1100409</v>
      </c>
    </row>
    <row r="796" spans="1:17" s="148" customFormat="1" x14ac:dyDescent="0.25">
      <c r="A796" s="252" t="s">
        <v>391</v>
      </c>
      <c r="B796" s="252"/>
      <c r="C796" s="252"/>
      <c r="D796" s="252"/>
      <c r="E796" s="252"/>
      <c r="F796" s="252"/>
      <c r="G796" s="252"/>
      <c r="H796" s="149"/>
      <c r="I796" s="150"/>
      <c r="J796" s="151"/>
      <c r="K796" s="120">
        <f>SUM(K792:K795)</f>
        <v>1233814</v>
      </c>
      <c r="L796" s="120">
        <f t="shared" ref="L796:O796" si="284">SUM(L792:L795)</f>
        <v>795042</v>
      </c>
      <c r="M796" s="121">
        <f t="shared" si="284"/>
        <v>804094.59450210806</v>
      </c>
      <c r="N796" s="152">
        <f t="shared" si="284"/>
        <v>1242866.5945021082</v>
      </c>
      <c r="O796" s="153">
        <f t="shared" si="284"/>
        <v>1.8999999999999998E-4</v>
      </c>
      <c r="P796" s="15"/>
      <c r="Q796" s="217"/>
    </row>
    <row r="797" spans="1:17" s="148" customFormat="1" x14ac:dyDescent="0.25">
      <c r="A797" s="154"/>
      <c r="B797" s="155"/>
      <c r="C797" s="156"/>
      <c r="D797" s="156"/>
      <c r="E797" s="157"/>
      <c r="F797" s="156"/>
      <c r="G797" s="156"/>
      <c r="H797" s="158"/>
      <c r="I797" s="159"/>
      <c r="J797" s="160"/>
      <c r="K797" s="161"/>
      <c r="L797" s="162"/>
      <c r="M797" s="163"/>
      <c r="N797" s="164"/>
      <c r="O797" s="20"/>
      <c r="P797" s="165"/>
      <c r="Q797" s="218"/>
    </row>
    <row r="798" spans="1:17" s="148" customFormat="1" ht="45" x14ac:dyDescent="0.25">
      <c r="A798" s="98" t="s">
        <v>184</v>
      </c>
      <c r="B798" s="139">
        <v>830037955</v>
      </c>
      <c r="C798" s="140" t="s">
        <v>291</v>
      </c>
      <c r="D798" s="141" t="s">
        <v>451</v>
      </c>
      <c r="E798" s="142" t="s">
        <v>352</v>
      </c>
      <c r="F798" s="141" t="s">
        <v>441</v>
      </c>
      <c r="G798" s="143">
        <v>300804</v>
      </c>
      <c r="H798" s="144">
        <v>41719</v>
      </c>
      <c r="I798" s="145">
        <f>+H798+31</f>
        <v>41750</v>
      </c>
      <c r="J798" s="146">
        <v>116.24</v>
      </c>
      <c r="K798" s="3">
        <v>3958321</v>
      </c>
      <c r="L798" s="116">
        <f>+K798</f>
        <v>3958321</v>
      </c>
      <c r="M798" s="147">
        <f>L798*$M$3/J798</f>
        <v>4007357.3234686861</v>
      </c>
      <c r="N798" s="6">
        <f>M798</f>
        <v>4007357.3234686861</v>
      </c>
      <c r="O798" s="18">
        <f t="shared" si="282"/>
        <v>5.8E-4</v>
      </c>
      <c r="P798" s="14"/>
      <c r="Q798" s="217">
        <f t="shared" si="248"/>
        <v>-300804</v>
      </c>
    </row>
    <row r="799" spans="1:17" s="148" customFormat="1" ht="45" x14ac:dyDescent="0.25">
      <c r="A799" s="98" t="s">
        <v>184</v>
      </c>
      <c r="B799" s="139">
        <v>830037955</v>
      </c>
      <c r="C799" s="140" t="s">
        <v>291</v>
      </c>
      <c r="D799" s="141" t="s">
        <v>451</v>
      </c>
      <c r="E799" s="142" t="s">
        <v>352</v>
      </c>
      <c r="F799" s="141" t="s">
        <v>441</v>
      </c>
      <c r="G799" s="143">
        <v>10300531</v>
      </c>
      <c r="H799" s="144">
        <v>41719</v>
      </c>
      <c r="I799" s="145">
        <f t="shared" ref="I799:I802" si="285">+H799+31</f>
        <v>41750</v>
      </c>
      <c r="J799" s="146">
        <v>116.24</v>
      </c>
      <c r="K799" s="3">
        <v>8378486</v>
      </c>
      <c r="L799" s="116">
        <f t="shared" ref="L799:L801" si="286">+K799</f>
        <v>8378486</v>
      </c>
      <c r="M799" s="147">
        <f t="shared" ref="M799:M801" si="287">L799*$M$3/J799</f>
        <v>8482280.0454232637</v>
      </c>
      <c r="N799" s="6">
        <f t="shared" ref="N799:N801" si="288">M799</f>
        <v>8482280.0454232637</v>
      </c>
      <c r="O799" s="18">
        <f t="shared" si="282"/>
        <v>1.23E-3</v>
      </c>
      <c r="P799" s="14"/>
      <c r="Q799" s="217">
        <f t="shared" si="248"/>
        <v>-10300531</v>
      </c>
    </row>
    <row r="800" spans="1:17" s="148" customFormat="1" ht="45" x14ac:dyDescent="0.25">
      <c r="A800" s="98" t="s">
        <v>184</v>
      </c>
      <c r="B800" s="139">
        <v>830037955</v>
      </c>
      <c r="C800" s="140" t="s">
        <v>291</v>
      </c>
      <c r="D800" s="141" t="s">
        <v>451</v>
      </c>
      <c r="E800" s="142" t="s">
        <v>352</v>
      </c>
      <c r="F800" s="141" t="s">
        <v>441</v>
      </c>
      <c r="G800" s="143">
        <v>10300788</v>
      </c>
      <c r="H800" s="144">
        <v>41720</v>
      </c>
      <c r="I800" s="145">
        <f t="shared" si="285"/>
        <v>41751</v>
      </c>
      <c r="J800" s="146">
        <v>116.24</v>
      </c>
      <c r="K800" s="3">
        <v>2596469</v>
      </c>
      <c r="L800" s="116">
        <f t="shared" si="286"/>
        <v>2596469</v>
      </c>
      <c r="M800" s="147">
        <f t="shared" si="287"/>
        <v>2628634.4796971786</v>
      </c>
      <c r="N800" s="6">
        <f t="shared" si="288"/>
        <v>2628634.4796971786</v>
      </c>
      <c r="O800" s="18">
        <f t="shared" si="282"/>
        <v>3.8000000000000002E-4</v>
      </c>
      <c r="P800" s="14"/>
      <c r="Q800" s="217">
        <f t="shared" si="248"/>
        <v>-10300788</v>
      </c>
    </row>
    <row r="801" spans="1:17" s="148" customFormat="1" ht="45" x14ac:dyDescent="0.25">
      <c r="A801" s="98" t="s">
        <v>184</v>
      </c>
      <c r="B801" s="139">
        <v>830037955</v>
      </c>
      <c r="C801" s="140" t="s">
        <v>291</v>
      </c>
      <c r="D801" s="141" t="s">
        <v>451</v>
      </c>
      <c r="E801" s="142" t="s">
        <v>352</v>
      </c>
      <c r="F801" s="141" t="s">
        <v>441</v>
      </c>
      <c r="G801" s="143">
        <v>10300789</v>
      </c>
      <c r="H801" s="144">
        <v>41720</v>
      </c>
      <c r="I801" s="145">
        <f t="shared" si="285"/>
        <v>41751</v>
      </c>
      <c r="J801" s="146">
        <v>116.24</v>
      </c>
      <c r="K801" s="3">
        <v>87281287</v>
      </c>
      <c r="L801" s="116">
        <f t="shared" si="286"/>
        <v>87281287</v>
      </c>
      <c r="M801" s="147">
        <f t="shared" si="287"/>
        <v>88362541.759807304</v>
      </c>
      <c r="N801" s="6">
        <f t="shared" si="288"/>
        <v>88362541.759807304</v>
      </c>
      <c r="O801" s="18">
        <f t="shared" si="282"/>
        <v>1.2829999999999999E-2</v>
      </c>
      <c r="P801" s="14"/>
      <c r="Q801" s="217">
        <f t="shared" ref="Q801:Q887" si="289">+G801*-1</f>
        <v>-10300789</v>
      </c>
    </row>
    <row r="802" spans="1:17" s="148" customFormat="1" ht="45" x14ac:dyDescent="0.25">
      <c r="A802" s="98" t="s">
        <v>184</v>
      </c>
      <c r="B802" s="139">
        <v>830037955</v>
      </c>
      <c r="C802" s="140" t="s">
        <v>291</v>
      </c>
      <c r="D802" s="141" t="s">
        <v>451</v>
      </c>
      <c r="E802" s="142" t="s">
        <v>352</v>
      </c>
      <c r="F802" s="141" t="s">
        <v>441</v>
      </c>
      <c r="G802" s="143">
        <v>1</v>
      </c>
      <c r="H802" s="144">
        <v>41921</v>
      </c>
      <c r="I802" s="145">
        <f t="shared" si="285"/>
        <v>41952</v>
      </c>
      <c r="J802" s="146">
        <v>117.68</v>
      </c>
      <c r="K802" s="3">
        <v>20000000</v>
      </c>
      <c r="L802" s="116">
        <v>0</v>
      </c>
      <c r="M802" s="147">
        <v>0</v>
      </c>
      <c r="N802" s="6">
        <f>K802</f>
        <v>20000000</v>
      </c>
      <c r="O802" s="18">
        <f t="shared" si="282"/>
        <v>2.8999999999999998E-3</v>
      </c>
      <c r="P802" s="14"/>
      <c r="Q802" s="217">
        <f t="shared" si="289"/>
        <v>-1</v>
      </c>
    </row>
    <row r="803" spans="1:17" s="148" customFormat="1" x14ac:dyDescent="0.25">
      <c r="A803" s="252" t="s">
        <v>391</v>
      </c>
      <c r="B803" s="252"/>
      <c r="C803" s="252"/>
      <c r="D803" s="252"/>
      <c r="E803" s="252"/>
      <c r="F803" s="252"/>
      <c r="G803" s="252"/>
      <c r="H803" s="149"/>
      <c r="I803" s="150"/>
      <c r="J803" s="151"/>
      <c r="K803" s="120">
        <f>SUM(K798:K802)</f>
        <v>122214563</v>
      </c>
      <c r="L803" s="120">
        <f t="shared" ref="L803:O803" si="290">SUM(L798:L802)</f>
        <v>102214563</v>
      </c>
      <c r="M803" s="121">
        <f t="shared" si="290"/>
        <v>103480813.60839644</v>
      </c>
      <c r="N803" s="152">
        <f t="shared" si="290"/>
        <v>123480813.60839644</v>
      </c>
      <c r="O803" s="153">
        <f t="shared" si="290"/>
        <v>1.7919999999999998E-2</v>
      </c>
      <c r="P803" s="15"/>
      <c r="Q803" s="217"/>
    </row>
    <row r="804" spans="1:17" s="148" customFormat="1" x14ac:dyDescent="0.25">
      <c r="A804" s="154"/>
      <c r="B804" s="155"/>
      <c r="C804" s="156"/>
      <c r="D804" s="156"/>
      <c r="E804" s="157"/>
      <c r="F804" s="156"/>
      <c r="G804" s="156"/>
      <c r="H804" s="158"/>
      <c r="I804" s="159"/>
      <c r="J804" s="160"/>
      <c r="K804" s="161"/>
      <c r="L804" s="162"/>
      <c r="M804" s="163"/>
      <c r="N804" s="164"/>
      <c r="O804" s="20"/>
      <c r="P804" s="165"/>
      <c r="Q804" s="218"/>
    </row>
    <row r="805" spans="1:17" s="148" customFormat="1" x14ac:dyDescent="0.25">
      <c r="A805" s="98" t="s">
        <v>185</v>
      </c>
      <c r="B805" s="139">
        <v>900061224</v>
      </c>
      <c r="C805" s="140" t="s">
        <v>292</v>
      </c>
      <c r="D805" s="141" t="s">
        <v>359</v>
      </c>
      <c r="E805" s="142" t="s">
        <v>352</v>
      </c>
      <c r="F805" s="141" t="s">
        <v>441</v>
      </c>
      <c r="G805" s="143" t="s">
        <v>331</v>
      </c>
      <c r="H805" s="144">
        <v>41781</v>
      </c>
      <c r="I805" s="145">
        <v>41813</v>
      </c>
      <c r="J805" s="146">
        <v>116.91</v>
      </c>
      <c r="K805" s="3">
        <v>89934</v>
      </c>
      <c r="L805" s="116">
        <f>+K805</f>
        <v>89934</v>
      </c>
      <c r="M805" s="147">
        <f>L805*M3/J805</f>
        <v>90526.328971003342</v>
      </c>
      <c r="N805" s="6">
        <f>M805</f>
        <v>90526.328971003342</v>
      </c>
      <c r="O805" s="18">
        <f t="shared" si="282"/>
        <v>1.0000000000000001E-5</v>
      </c>
      <c r="P805" s="14"/>
      <c r="Q805" s="217" t="e">
        <f t="shared" si="289"/>
        <v>#VALUE!</v>
      </c>
    </row>
    <row r="806" spans="1:17" s="148" customFormat="1" x14ac:dyDescent="0.25">
      <c r="A806" s="252" t="s">
        <v>391</v>
      </c>
      <c r="B806" s="252"/>
      <c r="C806" s="252"/>
      <c r="D806" s="252"/>
      <c r="E806" s="252"/>
      <c r="F806" s="252"/>
      <c r="G806" s="252"/>
      <c r="H806" s="149"/>
      <c r="I806" s="150"/>
      <c r="J806" s="151"/>
      <c r="K806" s="120">
        <f>SUM(K805)</f>
        <v>89934</v>
      </c>
      <c r="L806" s="120">
        <f t="shared" ref="L806" si="291">SUM(L805)</f>
        <v>89934</v>
      </c>
      <c r="M806" s="121">
        <f t="shared" ref="M806" si="292">SUM(M805)</f>
        <v>90526.328971003342</v>
      </c>
      <c r="N806" s="152">
        <f t="shared" ref="N806:O806" si="293">SUM(N805)</f>
        <v>90526.328971003342</v>
      </c>
      <c r="O806" s="153">
        <f t="shared" si="293"/>
        <v>1.0000000000000001E-5</v>
      </c>
      <c r="P806" s="15"/>
      <c r="Q806" s="217"/>
    </row>
    <row r="807" spans="1:17" s="204" customFormat="1" x14ac:dyDescent="0.25">
      <c r="A807" s="154"/>
      <c r="B807" s="196"/>
      <c r="C807" s="154"/>
      <c r="D807" s="154"/>
      <c r="E807" s="197"/>
      <c r="F807" s="154"/>
      <c r="G807" s="154"/>
      <c r="H807" s="198"/>
      <c r="I807" s="159"/>
      <c r="J807" s="160"/>
      <c r="K807" s="199"/>
      <c r="L807" s="200"/>
      <c r="M807" s="201"/>
      <c r="N807" s="202"/>
      <c r="O807" s="20"/>
      <c r="P807" s="203"/>
      <c r="Q807" s="220"/>
    </row>
    <row r="808" spans="1:17" s="148" customFormat="1" ht="45" x14ac:dyDescent="0.25">
      <c r="A808" s="98" t="s">
        <v>186</v>
      </c>
      <c r="B808" s="139">
        <v>900532770</v>
      </c>
      <c r="C808" s="140" t="s">
        <v>293</v>
      </c>
      <c r="D808" s="141" t="s">
        <v>359</v>
      </c>
      <c r="E808" s="142" t="s">
        <v>352</v>
      </c>
      <c r="F808" s="141" t="s">
        <v>441</v>
      </c>
      <c r="G808" s="143">
        <v>2600</v>
      </c>
      <c r="H808" s="144">
        <v>41705</v>
      </c>
      <c r="I808" s="145">
        <f t="shared" ref="I808" si="294">+H808+31</f>
        <v>41736</v>
      </c>
      <c r="J808" s="146">
        <v>116.24</v>
      </c>
      <c r="K808" s="3">
        <v>299880</v>
      </c>
      <c r="L808" s="116">
        <f>+K808</f>
        <v>299880</v>
      </c>
      <c r="M808" s="147">
        <f>L808*M3/J808</f>
        <v>303594.96214728151</v>
      </c>
      <c r="N808" s="6">
        <f>M808</f>
        <v>303594.96214728151</v>
      </c>
      <c r="O808" s="18">
        <f t="shared" si="282"/>
        <v>4.0000000000000003E-5</v>
      </c>
      <c r="P808" s="14"/>
      <c r="Q808" s="217">
        <f t="shared" si="289"/>
        <v>-2600</v>
      </c>
    </row>
    <row r="809" spans="1:17" s="148" customFormat="1" x14ac:dyDescent="0.25">
      <c r="A809" s="252" t="s">
        <v>391</v>
      </c>
      <c r="B809" s="252"/>
      <c r="C809" s="252"/>
      <c r="D809" s="252"/>
      <c r="E809" s="252"/>
      <c r="F809" s="252"/>
      <c r="G809" s="252"/>
      <c r="H809" s="149"/>
      <c r="I809" s="150"/>
      <c r="J809" s="151"/>
      <c r="K809" s="120">
        <f>SUM(K808)</f>
        <v>299880</v>
      </c>
      <c r="L809" s="120">
        <f t="shared" ref="L809" si="295">SUM(L808)</f>
        <v>299880</v>
      </c>
      <c r="M809" s="121">
        <f t="shared" ref="M809" si="296">SUM(M808)</f>
        <v>303594.96214728151</v>
      </c>
      <c r="N809" s="152">
        <f t="shared" ref="N809:O809" si="297">SUM(N808)</f>
        <v>303594.96214728151</v>
      </c>
      <c r="O809" s="153">
        <f t="shared" si="297"/>
        <v>4.0000000000000003E-5</v>
      </c>
      <c r="P809" s="15"/>
      <c r="Q809" s="217"/>
    </row>
    <row r="810" spans="1:17" s="148" customFormat="1" x14ac:dyDescent="0.25">
      <c r="A810" s="154"/>
      <c r="B810" s="155"/>
      <c r="C810" s="156"/>
      <c r="D810" s="156"/>
      <c r="E810" s="157"/>
      <c r="F810" s="156"/>
      <c r="G810" s="156"/>
      <c r="H810" s="158"/>
      <c r="I810" s="159"/>
      <c r="J810" s="160"/>
      <c r="K810" s="161"/>
      <c r="L810" s="162"/>
      <c r="M810" s="163"/>
      <c r="N810" s="164"/>
      <c r="O810" s="20"/>
      <c r="P810" s="165"/>
      <c r="Q810" s="218"/>
    </row>
    <row r="811" spans="1:17" s="148" customFormat="1" ht="30" x14ac:dyDescent="0.25">
      <c r="A811" s="98" t="s">
        <v>94</v>
      </c>
      <c r="B811" s="139">
        <v>900420576</v>
      </c>
      <c r="C811" s="140" t="s">
        <v>95</v>
      </c>
      <c r="D811" s="141" t="s">
        <v>359</v>
      </c>
      <c r="E811" s="142" t="s">
        <v>352</v>
      </c>
      <c r="F811" s="141" t="s">
        <v>441</v>
      </c>
      <c r="G811" s="143">
        <v>198</v>
      </c>
      <c r="H811" s="144">
        <v>41590</v>
      </c>
      <c r="I811" s="145">
        <f t="shared" ref="I811:I830" si="298">+H811+31</f>
        <v>41621</v>
      </c>
      <c r="J811" s="146">
        <v>113.98</v>
      </c>
      <c r="K811" s="3">
        <v>67906913</v>
      </c>
      <c r="L811" s="116">
        <f>+K811</f>
        <v>67906913</v>
      </c>
      <c r="M811" s="147">
        <f>L811*$M$3/J811</f>
        <v>70111296.032988235</v>
      </c>
      <c r="N811" s="6">
        <f>M811</f>
        <v>70111296.032988235</v>
      </c>
      <c r="O811" s="18">
        <f t="shared" si="282"/>
        <v>1.018E-2</v>
      </c>
      <c r="P811" s="14"/>
      <c r="Q811" s="217">
        <f t="shared" si="289"/>
        <v>-198</v>
      </c>
    </row>
    <row r="812" spans="1:17" s="148" customFormat="1" ht="30" x14ac:dyDescent="0.25">
      <c r="A812" s="98" t="s">
        <v>94</v>
      </c>
      <c r="B812" s="139">
        <v>900420576</v>
      </c>
      <c r="C812" s="140" t="s">
        <v>95</v>
      </c>
      <c r="D812" s="141" t="s">
        <v>359</v>
      </c>
      <c r="E812" s="142" t="s">
        <v>352</v>
      </c>
      <c r="F812" s="141" t="s">
        <v>441</v>
      </c>
      <c r="G812" s="143">
        <v>193</v>
      </c>
      <c r="H812" s="144">
        <v>41597</v>
      </c>
      <c r="I812" s="145">
        <f t="shared" si="298"/>
        <v>41628</v>
      </c>
      <c r="J812" s="146">
        <v>113.98</v>
      </c>
      <c r="K812" s="3">
        <v>87668343</v>
      </c>
      <c r="L812" s="116">
        <f t="shared" ref="L812:L828" si="299">+K812</f>
        <v>87668343</v>
      </c>
      <c r="M812" s="147">
        <f t="shared" ref="M812:M828" si="300">L812*$M$3/J812</f>
        <v>90514218.321108967</v>
      </c>
      <c r="N812" s="6">
        <f t="shared" ref="N812:N828" si="301">M812</f>
        <v>90514218.321108967</v>
      </c>
      <c r="O812" s="18">
        <f t="shared" si="282"/>
        <v>1.315E-2</v>
      </c>
      <c r="P812" s="14"/>
      <c r="Q812" s="217">
        <f t="shared" si="289"/>
        <v>-193</v>
      </c>
    </row>
    <row r="813" spans="1:17" s="148" customFormat="1" ht="30" x14ac:dyDescent="0.25">
      <c r="A813" s="98" t="s">
        <v>94</v>
      </c>
      <c r="B813" s="139">
        <v>900420576</v>
      </c>
      <c r="C813" s="140" t="s">
        <v>95</v>
      </c>
      <c r="D813" s="141" t="s">
        <v>359</v>
      </c>
      <c r="E813" s="142" t="s">
        <v>352</v>
      </c>
      <c r="F813" s="141" t="s">
        <v>441</v>
      </c>
      <c r="G813" s="143">
        <v>214</v>
      </c>
      <c r="H813" s="144">
        <v>41649</v>
      </c>
      <c r="I813" s="145">
        <f t="shared" si="298"/>
        <v>41680</v>
      </c>
      <c r="J813" s="146">
        <v>115.26</v>
      </c>
      <c r="K813" s="3">
        <v>86886287</v>
      </c>
      <c r="L813" s="116">
        <f t="shared" si="299"/>
        <v>86886287</v>
      </c>
      <c r="M813" s="147">
        <f t="shared" si="300"/>
        <v>88710552.265833765</v>
      </c>
      <c r="N813" s="6">
        <f t="shared" si="301"/>
        <v>88710552.265833765</v>
      </c>
      <c r="O813" s="18">
        <f t="shared" si="282"/>
        <v>1.2880000000000001E-2</v>
      </c>
      <c r="P813" s="14"/>
      <c r="Q813" s="217">
        <f t="shared" si="289"/>
        <v>-214</v>
      </c>
    </row>
    <row r="814" spans="1:17" s="148" customFormat="1" ht="30" x14ac:dyDescent="0.25">
      <c r="A814" s="98" t="s">
        <v>94</v>
      </c>
      <c r="B814" s="139">
        <v>900420576</v>
      </c>
      <c r="C814" s="140" t="s">
        <v>95</v>
      </c>
      <c r="D814" s="141" t="s">
        <v>359</v>
      </c>
      <c r="E814" s="142" t="s">
        <v>352</v>
      </c>
      <c r="F814" s="141" t="s">
        <v>441</v>
      </c>
      <c r="G814" s="143">
        <v>212</v>
      </c>
      <c r="H814" s="144">
        <v>41657</v>
      </c>
      <c r="I814" s="145">
        <f t="shared" si="298"/>
        <v>41688</v>
      </c>
      <c r="J814" s="146">
        <v>115.26</v>
      </c>
      <c r="K814" s="3">
        <v>56886287</v>
      </c>
      <c r="L814" s="116">
        <f t="shared" si="299"/>
        <v>56886287</v>
      </c>
      <c r="M814" s="147">
        <f t="shared" si="300"/>
        <v>58080671.995141424</v>
      </c>
      <c r="N814" s="6">
        <f t="shared" si="301"/>
        <v>58080671.995141424</v>
      </c>
      <c r="O814" s="18">
        <f t="shared" si="282"/>
        <v>8.43E-3</v>
      </c>
      <c r="P814" s="14"/>
      <c r="Q814" s="217">
        <f t="shared" si="289"/>
        <v>-212</v>
      </c>
    </row>
    <row r="815" spans="1:17" s="148" customFormat="1" ht="30" x14ac:dyDescent="0.25">
      <c r="A815" s="98" t="s">
        <v>94</v>
      </c>
      <c r="B815" s="139">
        <v>900420576</v>
      </c>
      <c r="C815" s="140" t="s">
        <v>95</v>
      </c>
      <c r="D815" s="141" t="s">
        <v>359</v>
      </c>
      <c r="E815" s="142" t="s">
        <v>352</v>
      </c>
      <c r="F815" s="141" t="s">
        <v>441</v>
      </c>
      <c r="G815" s="143">
        <v>213</v>
      </c>
      <c r="H815" s="144">
        <v>41660</v>
      </c>
      <c r="I815" s="145">
        <f t="shared" si="298"/>
        <v>41691</v>
      </c>
      <c r="J815" s="146">
        <v>115.26</v>
      </c>
      <c r="K815" s="3">
        <v>90432665</v>
      </c>
      <c r="L815" s="116">
        <f t="shared" si="299"/>
        <v>90432665</v>
      </c>
      <c r="M815" s="147">
        <f t="shared" si="300"/>
        <v>92331390.050321013</v>
      </c>
      <c r="N815" s="6">
        <f t="shared" si="301"/>
        <v>92331390.050321013</v>
      </c>
      <c r="O815" s="18">
        <f t="shared" si="282"/>
        <v>1.341E-2</v>
      </c>
      <c r="P815" s="14"/>
      <c r="Q815" s="217">
        <f t="shared" si="289"/>
        <v>-213</v>
      </c>
    </row>
    <row r="816" spans="1:17" s="148" customFormat="1" ht="30" x14ac:dyDescent="0.25">
      <c r="A816" s="98" t="s">
        <v>94</v>
      </c>
      <c r="B816" s="139">
        <v>900420576</v>
      </c>
      <c r="C816" s="140" t="s">
        <v>95</v>
      </c>
      <c r="D816" s="141" t="s">
        <v>359</v>
      </c>
      <c r="E816" s="142" t="s">
        <v>352</v>
      </c>
      <c r="F816" s="141" t="s">
        <v>441</v>
      </c>
      <c r="G816" s="143">
        <v>215</v>
      </c>
      <c r="H816" s="144">
        <v>41661</v>
      </c>
      <c r="I816" s="145">
        <f t="shared" si="298"/>
        <v>41692</v>
      </c>
      <c r="J816" s="146">
        <v>115.26</v>
      </c>
      <c r="K816" s="3">
        <v>86886287</v>
      </c>
      <c r="L816" s="116">
        <f t="shared" si="299"/>
        <v>86886287</v>
      </c>
      <c r="M816" s="147">
        <f t="shared" si="300"/>
        <v>88710552.265833765</v>
      </c>
      <c r="N816" s="6">
        <f t="shared" si="301"/>
        <v>88710552.265833765</v>
      </c>
      <c r="O816" s="18">
        <f t="shared" si="282"/>
        <v>1.2880000000000001E-2</v>
      </c>
      <c r="P816" s="14"/>
      <c r="Q816" s="217">
        <f t="shared" si="289"/>
        <v>-215</v>
      </c>
    </row>
    <row r="817" spans="1:17" s="148" customFormat="1" ht="30" x14ac:dyDescent="0.25">
      <c r="A817" s="98" t="s">
        <v>94</v>
      </c>
      <c r="B817" s="139">
        <v>900420576</v>
      </c>
      <c r="C817" s="140" t="s">
        <v>95</v>
      </c>
      <c r="D817" s="141" t="s">
        <v>359</v>
      </c>
      <c r="E817" s="142" t="s">
        <v>352</v>
      </c>
      <c r="F817" s="141" t="s">
        <v>441</v>
      </c>
      <c r="G817" s="143">
        <v>206</v>
      </c>
      <c r="H817" s="144">
        <v>41670</v>
      </c>
      <c r="I817" s="145">
        <f t="shared" si="298"/>
        <v>41701</v>
      </c>
      <c r="J817" s="146">
        <v>115.71</v>
      </c>
      <c r="K817" s="3">
        <v>2518750</v>
      </c>
      <c r="L817" s="116">
        <f t="shared" si="299"/>
        <v>2518750</v>
      </c>
      <c r="M817" s="147">
        <f t="shared" si="300"/>
        <v>2561632.5295998617</v>
      </c>
      <c r="N817" s="6">
        <f t="shared" si="301"/>
        <v>2561632.5295998617</v>
      </c>
      <c r="O817" s="18">
        <f t="shared" si="282"/>
        <v>3.6999999999999999E-4</v>
      </c>
      <c r="P817" s="14"/>
      <c r="Q817" s="217">
        <f t="shared" si="289"/>
        <v>-206</v>
      </c>
    </row>
    <row r="818" spans="1:17" s="148" customFormat="1" ht="30" x14ac:dyDescent="0.25">
      <c r="A818" s="98" t="s">
        <v>94</v>
      </c>
      <c r="B818" s="139">
        <v>900420576</v>
      </c>
      <c r="C818" s="140" t="s">
        <v>95</v>
      </c>
      <c r="D818" s="141" t="s">
        <v>359</v>
      </c>
      <c r="E818" s="142" t="s">
        <v>352</v>
      </c>
      <c r="F818" s="141" t="s">
        <v>441</v>
      </c>
      <c r="G818" s="143">
        <v>220</v>
      </c>
      <c r="H818" s="144">
        <v>41675</v>
      </c>
      <c r="I818" s="145">
        <f t="shared" si="298"/>
        <v>41706</v>
      </c>
      <c r="J818" s="146">
        <v>115.71</v>
      </c>
      <c r="K818" s="3">
        <v>88763218</v>
      </c>
      <c r="L818" s="116">
        <f t="shared" si="299"/>
        <v>88763218</v>
      </c>
      <c r="M818" s="147">
        <f t="shared" si="300"/>
        <v>90274440.361593649</v>
      </c>
      <c r="N818" s="6">
        <f t="shared" si="301"/>
        <v>90274440.361593649</v>
      </c>
      <c r="O818" s="18">
        <f t="shared" si="282"/>
        <v>1.311E-2</v>
      </c>
      <c r="P818" s="14"/>
      <c r="Q818" s="217">
        <f t="shared" si="289"/>
        <v>-220</v>
      </c>
    </row>
    <row r="819" spans="1:17" s="148" customFormat="1" ht="30" x14ac:dyDescent="0.25">
      <c r="A819" s="98" t="s">
        <v>94</v>
      </c>
      <c r="B819" s="139">
        <v>900420576</v>
      </c>
      <c r="C819" s="140" t="s">
        <v>95</v>
      </c>
      <c r="D819" s="141" t="s">
        <v>359</v>
      </c>
      <c r="E819" s="142" t="s">
        <v>352</v>
      </c>
      <c r="F819" s="141" t="s">
        <v>441</v>
      </c>
      <c r="G819" s="143">
        <v>222</v>
      </c>
      <c r="H819" s="144">
        <v>41676</v>
      </c>
      <c r="I819" s="145">
        <f t="shared" si="298"/>
        <v>41707</v>
      </c>
      <c r="J819" s="146">
        <v>115.71</v>
      </c>
      <c r="K819" s="3">
        <v>88763218</v>
      </c>
      <c r="L819" s="116">
        <f t="shared" si="299"/>
        <v>88763218</v>
      </c>
      <c r="M819" s="147">
        <f t="shared" si="300"/>
        <v>90274440.361593649</v>
      </c>
      <c r="N819" s="6">
        <f t="shared" si="301"/>
        <v>90274440.361593649</v>
      </c>
      <c r="O819" s="18">
        <f t="shared" si="282"/>
        <v>1.311E-2</v>
      </c>
      <c r="P819" s="14"/>
      <c r="Q819" s="217">
        <f t="shared" si="289"/>
        <v>-222</v>
      </c>
    </row>
    <row r="820" spans="1:17" s="148" customFormat="1" ht="30" x14ac:dyDescent="0.25">
      <c r="A820" s="98" t="s">
        <v>94</v>
      </c>
      <c r="B820" s="139">
        <v>900420576</v>
      </c>
      <c r="C820" s="140" t="s">
        <v>95</v>
      </c>
      <c r="D820" s="141" t="s">
        <v>359</v>
      </c>
      <c r="E820" s="142" t="s">
        <v>352</v>
      </c>
      <c r="F820" s="141" t="s">
        <v>441</v>
      </c>
      <c r="G820" s="143">
        <v>218</v>
      </c>
      <c r="H820" s="144">
        <v>41677</v>
      </c>
      <c r="I820" s="145">
        <f t="shared" si="298"/>
        <v>41708</v>
      </c>
      <c r="J820" s="146">
        <v>115.71</v>
      </c>
      <c r="K820" s="3">
        <v>88763220</v>
      </c>
      <c r="L820" s="116">
        <f t="shared" si="299"/>
        <v>88763220</v>
      </c>
      <c r="M820" s="147">
        <f t="shared" si="300"/>
        <v>90274442.395644292</v>
      </c>
      <c r="N820" s="6">
        <f t="shared" si="301"/>
        <v>90274442.395644292</v>
      </c>
      <c r="O820" s="18">
        <f t="shared" si="282"/>
        <v>1.311E-2</v>
      </c>
      <c r="P820" s="14"/>
      <c r="Q820" s="217">
        <f t="shared" si="289"/>
        <v>-218</v>
      </c>
    </row>
    <row r="821" spans="1:17" s="148" customFormat="1" ht="30" x14ac:dyDescent="0.25">
      <c r="A821" s="98" t="s">
        <v>94</v>
      </c>
      <c r="B821" s="139">
        <v>900420576</v>
      </c>
      <c r="C821" s="140" t="s">
        <v>95</v>
      </c>
      <c r="D821" s="141" t="s">
        <v>359</v>
      </c>
      <c r="E821" s="142" t="s">
        <v>352</v>
      </c>
      <c r="F821" s="141" t="s">
        <v>441</v>
      </c>
      <c r="G821" s="143">
        <v>219</v>
      </c>
      <c r="H821" s="144">
        <v>41677</v>
      </c>
      <c r="I821" s="145">
        <f t="shared" si="298"/>
        <v>41708</v>
      </c>
      <c r="J821" s="146">
        <v>115.71</v>
      </c>
      <c r="K821" s="3">
        <v>88763218</v>
      </c>
      <c r="L821" s="116">
        <f t="shared" si="299"/>
        <v>88763218</v>
      </c>
      <c r="M821" s="147">
        <f t="shared" si="300"/>
        <v>90274440.361593649</v>
      </c>
      <c r="N821" s="6">
        <f t="shared" si="301"/>
        <v>90274440.361593649</v>
      </c>
      <c r="O821" s="18">
        <f t="shared" si="282"/>
        <v>1.311E-2</v>
      </c>
      <c r="P821" s="14"/>
      <c r="Q821" s="217">
        <f t="shared" si="289"/>
        <v>-219</v>
      </c>
    </row>
    <row r="822" spans="1:17" s="148" customFormat="1" ht="30" x14ac:dyDescent="0.25">
      <c r="A822" s="98" t="s">
        <v>94</v>
      </c>
      <c r="B822" s="139">
        <v>900420576</v>
      </c>
      <c r="C822" s="140" t="s">
        <v>95</v>
      </c>
      <c r="D822" s="141" t="s">
        <v>359</v>
      </c>
      <c r="E822" s="142" t="s">
        <v>352</v>
      </c>
      <c r="F822" s="141" t="s">
        <v>441</v>
      </c>
      <c r="G822" s="143">
        <v>216</v>
      </c>
      <c r="H822" s="144">
        <v>41680</v>
      </c>
      <c r="I822" s="145">
        <f t="shared" si="298"/>
        <v>41711</v>
      </c>
      <c r="J822" s="146">
        <v>115.71</v>
      </c>
      <c r="K822" s="3">
        <v>88763218</v>
      </c>
      <c r="L822" s="116">
        <f t="shared" si="299"/>
        <v>88763218</v>
      </c>
      <c r="M822" s="147">
        <f t="shared" si="300"/>
        <v>90274440.361593649</v>
      </c>
      <c r="N822" s="6">
        <f t="shared" si="301"/>
        <v>90274440.361593649</v>
      </c>
      <c r="O822" s="18">
        <f t="shared" si="282"/>
        <v>1.311E-2</v>
      </c>
      <c r="P822" s="14"/>
      <c r="Q822" s="217">
        <f t="shared" si="289"/>
        <v>-216</v>
      </c>
    </row>
    <row r="823" spans="1:17" s="148" customFormat="1" ht="30" x14ac:dyDescent="0.25">
      <c r="A823" s="98" t="s">
        <v>94</v>
      </c>
      <c r="B823" s="139">
        <v>900420576</v>
      </c>
      <c r="C823" s="140" t="s">
        <v>95</v>
      </c>
      <c r="D823" s="141" t="s">
        <v>359</v>
      </c>
      <c r="E823" s="142" t="s">
        <v>352</v>
      </c>
      <c r="F823" s="141" t="s">
        <v>441</v>
      </c>
      <c r="G823" s="143">
        <v>217</v>
      </c>
      <c r="H823" s="144">
        <v>41687</v>
      </c>
      <c r="I823" s="145">
        <f t="shared" si="298"/>
        <v>41718</v>
      </c>
      <c r="J823" s="146">
        <v>115.71</v>
      </c>
      <c r="K823" s="3">
        <v>4490627</v>
      </c>
      <c r="L823" s="116">
        <f t="shared" si="299"/>
        <v>4490627</v>
      </c>
      <c r="M823" s="147">
        <f t="shared" si="300"/>
        <v>4567081.3703223579</v>
      </c>
      <c r="N823" s="6">
        <f t="shared" si="301"/>
        <v>4567081.3703223579</v>
      </c>
      <c r="O823" s="18">
        <f t="shared" si="282"/>
        <v>6.6E-4</v>
      </c>
      <c r="P823" s="14"/>
      <c r="Q823" s="217">
        <f t="shared" si="289"/>
        <v>-217</v>
      </c>
    </row>
    <row r="824" spans="1:17" s="148" customFormat="1" ht="30" x14ac:dyDescent="0.25">
      <c r="A824" s="98" t="s">
        <v>94</v>
      </c>
      <c r="B824" s="139">
        <v>900420576</v>
      </c>
      <c r="C824" s="140" t="s">
        <v>95</v>
      </c>
      <c r="D824" s="141" t="s">
        <v>359</v>
      </c>
      <c r="E824" s="142" t="s">
        <v>352</v>
      </c>
      <c r="F824" s="141" t="s">
        <v>441</v>
      </c>
      <c r="G824" s="143">
        <v>223</v>
      </c>
      <c r="H824" s="144">
        <v>41691</v>
      </c>
      <c r="I824" s="145">
        <f t="shared" si="298"/>
        <v>41722</v>
      </c>
      <c r="J824" s="146">
        <v>115.71</v>
      </c>
      <c r="K824" s="3">
        <v>88516366</v>
      </c>
      <c r="L824" s="116">
        <f t="shared" si="299"/>
        <v>88516366</v>
      </c>
      <c r="M824" s="147">
        <f t="shared" si="300"/>
        <v>90023385.626825705</v>
      </c>
      <c r="N824" s="6">
        <f t="shared" si="301"/>
        <v>90023385.626825705</v>
      </c>
      <c r="O824" s="18">
        <f t="shared" si="282"/>
        <v>1.307E-2</v>
      </c>
      <c r="P824" s="14"/>
      <c r="Q824" s="217">
        <f t="shared" si="289"/>
        <v>-223</v>
      </c>
    </row>
    <row r="825" spans="1:17" s="148" customFormat="1" ht="30" x14ac:dyDescent="0.25">
      <c r="A825" s="98" t="s">
        <v>94</v>
      </c>
      <c r="B825" s="139">
        <v>900420576</v>
      </c>
      <c r="C825" s="140" t="s">
        <v>95</v>
      </c>
      <c r="D825" s="141" t="s">
        <v>359</v>
      </c>
      <c r="E825" s="142" t="s">
        <v>352</v>
      </c>
      <c r="F825" s="141" t="s">
        <v>441</v>
      </c>
      <c r="G825" s="143">
        <v>225</v>
      </c>
      <c r="H825" s="144">
        <v>41754</v>
      </c>
      <c r="I825" s="145">
        <f t="shared" si="298"/>
        <v>41785</v>
      </c>
      <c r="J825" s="146">
        <v>116.81</v>
      </c>
      <c r="K825" s="3">
        <v>29346208</v>
      </c>
      <c r="L825" s="116">
        <f t="shared" si="299"/>
        <v>29346208</v>
      </c>
      <c r="M825" s="147">
        <f t="shared" si="300"/>
        <v>29564778.336101361</v>
      </c>
      <c r="N825" s="6">
        <f t="shared" si="301"/>
        <v>29564778.336101361</v>
      </c>
      <c r="O825" s="18">
        <f t="shared" si="282"/>
        <v>4.2900000000000004E-3</v>
      </c>
      <c r="P825" s="14"/>
      <c r="Q825" s="217">
        <f t="shared" si="289"/>
        <v>-225</v>
      </c>
    </row>
    <row r="826" spans="1:17" s="148" customFormat="1" ht="30" x14ac:dyDescent="0.25">
      <c r="A826" s="98" t="s">
        <v>94</v>
      </c>
      <c r="B826" s="139">
        <v>900420576</v>
      </c>
      <c r="C826" s="140" t="s">
        <v>95</v>
      </c>
      <c r="D826" s="141" t="s">
        <v>359</v>
      </c>
      <c r="E826" s="142" t="s">
        <v>352</v>
      </c>
      <c r="F826" s="141" t="s">
        <v>441</v>
      </c>
      <c r="G826" s="143">
        <v>231</v>
      </c>
      <c r="H826" s="144">
        <v>41816</v>
      </c>
      <c r="I826" s="145">
        <f t="shared" si="298"/>
        <v>41847</v>
      </c>
      <c r="J826" s="146">
        <v>117.09</v>
      </c>
      <c r="K826" s="3">
        <v>88763217</v>
      </c>
      <c r="L826" s="116">
        <f t="shared" si="299"/>
        <v>88763217</v>
      </c>
      <c r="M826" s="147">
        <f t="shared" si="300"/>
        <v>89210482.334614411</v>
      </c>
      <c r="N826" s="6">
        <f t="shared" si="301"/>
        <v>89210482.334614411</v>
      </c>
      <c r="O826" s="18">
        <f t="shared" si="282"/>
        <v>1.2959999999999999E-2</v>
      </c>
      <c r="P826" s="14"/>
      <c r="Q826" s="217">
        <f t="shared" si="289"/>
        <v>-231</v>
      </c>
    </row>
    <row r="827" spans="1:17" s="148" customFormat="1" ht="30" x14ac:dyDescent="0.25">
      <c r="A827" s="98" t="s">
        <v>94</v>
      </c>
      <c r="B827" s="139">
        <v>900420576</v>
      </c>
      <c r="C827" s="140" t="s">
        <v>95</v>
      </c>
      <c r="D827" s="141" t="s">
        <v>359</v>
      </c>
      <c r="E827" s="142" t="s">
        <v>352</v>
      </c>
      <c r="F827" s="141" t="s">
        <v>441</v>
      </c>
      <c r="G827" s="143">
        <v>237</v>
      </c>
      <c r="H827" s="144">
        <v>41859</v>
      </c>
      <c r="I827" s="145">
        <f t="shared" si="298"/>
        <v>41890</v>
      </c>
      <c r="J827" s="146">
        <v>117.49</v>
      </c>
      <c r="K827" s="3">
        <v>141864</v>
      </c>
      <c r="L827" s="116">
        <f t="shared" si="299"/>
        <v>141864</v>
      </c>
      <c r="M827" s="147">
        <f t="shared" si="300"/>
        <v>142093.41663120268</v>
      </c>
      <c r="N827" s="6">
        <f t="shared" si="301"/>
        <v>142093.41663120268</v>
      </c>
      <c r="O827" s="18">
        <f t="shared" si="282"/>
        <v>2.0000000000000002E-5</v>
      </c>
      <c r="P827" s="14"/>
      <c r="Q827" s="217">
        <f t="shared" si="289"/>
        <v>-237</v>
      </c>
    </row>
    <row r="828" spans="1:17" s="148" customFormat="1" ht="30" x14ac:dyDescent="0.25">
      <c r="A828" s="98" t="s">
        <v>94</v>
      </c>
      <c r="B828" s="139">
        <v>900420576</v>
      </c>
      <c r="C828" s="140" t="s">
        <v>95</v>
      </c>
      <c r="D828" s="141" t="s">
        <v>359</v>
      </c>
      <c r="E828" s="142" t="s">
        <v>352</v>
      </c>
      <c r="F828" s="141" t="s">
        <v>441</v>
      </c>
      <c r="G828" s="143">
        <v>235</v>
      </c>
      <c r="H828" s="144">
        <v>41859</v>
      </c>
      <c r="I828" s="145">
        <f t="shared" si="298"/>
        <v>41890</v>
      </c>
      <c r="J828" s="146">
        <v>117.49</v>
      </c>
      <c r="K828" s="3">
        <v>88763217</v>
      </c>
      <c r="L828" s="116">
        <f t="shared" si="299"/>
        <v>88763217</v>
      </c>
      <c r="M828" s="147">
        <f t="shared" si="300"/>
        <v>88906761.226998061</v>
      </c>
      <c r="N828" s="6">
        <f t="shared" si="301"/>
        <v>88906761.226998061</v>
      </c>
      <c r="O828" s="18">
        <f t="shared" si="282"/>
        <v>1.291E-2</v>
      </c>
      <c r="P828" s="14"/>
      <c r="Q828" s="217">
        <f t="shared" si="289"/>
        <v>-235</v>
      </c>
    </row>
    <row r="829" spans="1:17" s="148" customFormat="1" ht="30" x14ac:dyDescent="0.25">
      <c r="A829" s="98" t="s">
        <v>94</v>
      </c>
      <c r="B829" s="139">
        <v>900420576</v>
      </c>
      <c r="C829" s="140" t="s">
        <v>95</v>
      </c>
      <c r="D829" s="141" t="s">
        <v>359</v>
      </c>
      <c r="E829" s="142" t="s">
        <v>352</v>
      </c>
      <c r="F829" s="141" t="s">
        <v>441</v>
      </c>
      <c r="G829" s="143">
        <v>6013</v>
      </c>
      <c r="H829" s="144">
        <v>41919</v>
      </c>
      <c r="I829" s="145">
        <f t="shared" si="298"/>
        <v>41950</v>
      </c>
      <c r="J829" s="146">
        <v>117.68</v>
      </c>
      <c r="K829" s="3">
        <v>1002548.91</v>
      </c>
      <c r="L829" s="116">
        <v>0</v>
      </c>
      <c r="M829" s="147">
        <v>0</v>
      </c>
      <c r="N829" s="6">
        <f>K829</f>
        <v>1002548.91</v>
      </c>
      <c r="O829" s="18">
        <f t="shared" si="282"/>
        <v>1.4999999999999999E-4</v>
      </c>
      <c r="P829" s="14"/>
      <c r="Q829" s="217">
        <f t="shared" si="289"/>
        <v>-6013</v>
      </c>
    </row>
    <row r="830" spans="1:17" s="148" customFormat="1" ht="30" x14ac:dyDescent="0.25">
      <c r="A830" s="98" t="s">
        <v>94</v>
      </c>
      <c r="B830" s="139">
        <v>900420576</v>
      </c>
      <c r="C830" s="140" t="s">
        <v>95</v>
      </c>
      <c r="D830" s="141" t="s">
        <v>359</v>
      </c>
      <c r="E830" s="142" t="s">
        <v>352</v>
      </c>
      <c r="F830" s="141" t="s">
        <v>441</v>
      </c>
      <c r="G830" s="143"/>
      <c r="H830" s="144">
        <v>41919</v>
      </c>
      <c r="I830" s="145">
        <f t="shared" si="298"/>
        <v>41950</v>
      </c>
      <c r="J830" s="146">
        <v>117.68</v>
      </c>
      <c r="K830" s="3">
        <v>30928212</v>
      </c>
      <c r="L830" s="116">
        <v>0</v>
      </c>
      <c r="M830" s="147">
        <v>0</v>
      </c>
      <c r="N830" s="6">
        <f>K830</f>
        <v>30928212</v>
      </c>
      <c r="O830" s="18">
        <f t="shared" si="282"/>
        <v>4.4900000000000001E-3</v>
      </c>
      <c r="P830" s="14"/>
      <c r="Q830" s="217">
        <f t="shared" si="289"/>
        <v>0</v>
      </c>
    </row>
    <row r="831" spans="1:17" s="148" customFormat="1" x14ac:dyDescent="0.25">
      <c r="A831" s="252" t="s">
        <v>391</v>
      </c>
      <c r="B831" s="252"/>
      <c r="C831" s="252"/>
      <c r="D831" s="252"/>
      <c r="E831" s="252"/>
      <c r="F831" s="252"/>
      <c r="G831" s="252"/>
      <c r="H831" s="149"/>
      <c r="I831" s="150"/>
      <c r="J831" s="151"/>
      <c r="K831" s="120">
        <f>SUM(K811:K830)</f>
        <v>1254953883.9100001</v>
      </c>
      <c r="L831" s="120">
        <f t="shared" ref="L831:O831" si="302">SUM(L811:L830)</f>
        <v>1223023123</v>
      </c>
      <c r="M831" s="121">
        <f t="shared" si="302"/>
        <v>1244807099.6143389</v>
      </c>
      <c r="N831" s="152">
        <f t="shared" si="302"/>
        <v>1276737860.524339</v>
      </c>
      <c r="O831" s="153">
        <f t="shared" si="302"/>
        <v>0.18539999999999995</v>
      </c>
      <c r="P831" s="15"/>
      <c r="Q831" s="217"/>
    </row>
    <row r="832" spans="1:17" s="148" customFormat="1" x14ac:dyDescent="0.25">
      <c r="A832" s="154"/>
      <c r="B832" s="155"/>
      <c r="C832" s="156"/>
      <c r="D832" s="156"/>
      <c r="E832" s="157"/>
      <c r="F832" s="156"/>
      <c r="G832" s="156"/>
      <c r="H832" s="158"/>
      <c r="I832" s="159"/>
      <c r="J832" s="160"/>
      <c r="K832" s="161"/>
      <c r="L832" s="162"/>
      <c r="M832" s="163"/>
      <c r="N832" s="164"/>
      <c r="O832" s="20"/>
      <c r="P832" s="165"/>
      <c r="Q832" s="218"/>
    </row>
    <row r="833" spans="1:17" s="148" customFormat="1" ht="30" x14ac:dyDescent="0.25">
      <c r="A833" s="98" t="s">
        <v>187</v>
      </c>
      <c r="B833" s="139">
        <v>900599134</v>
      </c>
      <c r="C833" s="140" t="s">
        <v>294</v>
      </c>
      <c r="D833" s="141" t="s">
        <v>359</v>
      </c>
      <c r="E833" s="142" t="s">
        <v>352</v>
      </c>
      <c r="F833" s="141" t="s">
        <v>441</v>
      </c>
      <c r="G833" s="143">
        <v>306</v>
      </c>
      <c r="H833" s="144">
        <v>41696</v>
      </c>
      <c r="I833" s="145">
        <f t="shared" ref="I833:I838" si="303">+H833+31</f>
        <v>41727</v>
      </c>
      <c r="J833" s="146">
        <v>115.71</v>
      </c>
      <c r="K833" s="3">
        <v>302400</v>
      </c>
      <c r="L833" s="116">
        <f>+K833</f>
        <v>302400</v>
      </c>
      <c r="M833" s="147">
        <f>L833*$M$3/J833</f>
        <v>307548.45735027228</v>
      </c>
      <c r="N833" s="6">
        <f>M833</f>
        <v>307548.45735027228</v>
      </c>
      <c r="O833" s="18">
        <f t="shared" si="282"/>
        <v>4.0000000000000003E-5</v>
      </c>
      <c r="P833" s="14"/>
      <c r="Q833" s="217">
        <f t="shared" si="289"/>
        <v>-306</v>
      </c>
    </row>
    <row r="834" spans="1:17" s="148" customFormat="1" ht="30" x14ac:dyDescent="0.25">
      <c r="A834" s="98" t="s">
        <v>187</v>
      </c>
      <c r="B834" s="139">
        <v>900599134</v>
      </c>
      <c r="C834" s="140" t="s">
        <v>294</v>
      </c>
      <c r="D834" s="141" t="s">
        <v>359</v>
      </c>
      <c r="E834" s="142" t="s">
        <v>352</v>
      </c>
      <c r="F834" s="141" t="s">
        <v>441</v>
      </c>
      <c r="G834" s="143">
        <v>344</v>
      </c>
      <c r="H834" s="144">
        <v>41726</v>
      </c>
      <c r="I834" s="145">
        <f t="shared" si="303"/>
        <v>41757</v>
      </c>
      <c r="J834" s="146">
        <v>116.24</v>
      </c>
      <c r="K834" s="3">
        <v>83520</v>
      </c>
      <c r="L834" s="116">
        <f t="shared" ref="L834:L838" si="304">+K834</f>
        <v>83520</v>
      </c>
      <c r="M834" s="147">
        <f t="shared" ref="M834:M838" si="305">L834*$M$3/J834</f>
        <v>84554.659325533401</v>
      </c>
      <c r="N834" s="6">
        <f t="shared" ref="N834:N838" si="306">M834</f>
        <v>84554.659325533401</v>
      </c>
      <c r="O834" s="18">
        <f t="shared" si="282"/>
        <v>1.0000000000000001E-5</v>
      </c>
      <c r="P834" s="14"/>
      <c r="Q834" s="217">
        <f t="shared" si="289"/>
        <v>-344</v>
      </c>
    </row>
    <row r="835" spans="1:17" s="148" customFormat="1" ht="30" x14ac:dyDescent="0.25">
      <c r="A835" s="98" t="s">
        <v>187</v>
      </c>
      <c r="B835" s="139">
        <v>900599134</v>
      </c>
      <c r="C835" s="140" t="s">
        <v>294</v>
      </c>
      <c r="D835" s="141" t="s">
        <v>359</v>
      </c>
      <c r="E835" s="142" t="s">
        <v>352</v>
      </c>
      <c r="F835" s="141" t="s">
        <v>441</v>
      </c>
      <c r="G835" s="143">
        <v>381</v>
      </c>
      <c r="H835" s="144">
        <v>41758</v>
      </c>
      <c r="I835" s="145">
        <f t="shared" si="303"/>
        <v>41789</v>
      </c>
      <c r="J835" s="146">
        <v>116.81</v>
      </c>
      <c r="K835" s="3">
        <v>161280</v>
      </c>
      <c r="L835" s="116">
        <f t="shared" si="304"/>
        <v>161280</v>
      </c>
      <c r="M835" s="147">
        <f t="shared" si="305"/>
        <v>162481.21222498076</v>
      </c>
      <c r="N835" s="6">
        <f t="shared" si="306"/>
        <v>162481.21222498076</v>
      </c>
      <c r="O835" s="18">
        <f t="shared" si="282"/>
        <v>2.0000000000000002E-5</v>
      </c>
      <c r="P835" s="14"/>
      <c r="Q835" s="217">
        <f t="shared" si="289"/>
        <v>-381</v>
      </c>
    </row>
    <row r="836" spans="1:17" s="148" customFormat="1" ht="30" x14ac:dyDescent="0.25">
      <c r="A836" s="98" t="s">
        <v>187</v>
      </c>
      <c r="B836" s="139">
        <v>900599134</v>
      </c>
      <c r="C836" s="140" t="s">
        <v>294</v>
      </c>
      <c r="D836" s="141" t="s">
        <v>359</v>
      </c>
      <c r="E836" s="142" t="s">
        <v>352</v>
      </c>
      <c r="F836" s="141" t="s">
        <v>441</v>
      </c>
      <c r="G836" s="143">
        <v>414</v>
      </c>
      <c r="H836" s="144">
        <v>41789</v>
      </c>
      <c r="I836" s="145">
        <f t="shared" si="303"/>
        <v>41820</v>
      </c>
      <c r="J836" s="146">
        <v>116.91</v>
      </c>
      <c r="K836" s="3">
        <v>392000</v>
      </c>
      <c r="L836" s="116">
        <f t="shared" si="304"/>
        <v>392000</v>
      </c>
      <c r="M836" s="147">
        <f t="shared" si="305"/>
        <v>394581.81507142249</v>
      </c>
      <c r="N836" s="6">
        <f t="shared" si="306"/>
        <v>394581.81507142249</v>
      </c>
      <c r="O836" s="18">
        <f t="shared" si="282"/>
        <v>6.0000000000000002E-5</v>
      </c>
      <c r="P836" s="14"/>
      <c r="Q836" s="217">
        <f t="shared" si="289"/>
        <v>-414</v>
      </c>
    </row>
    <row r="837" spans="1:17" s="148" customFormat="1" ht="30" x14ac:dyDescent="0.25">
      <c r="A837" s="98" t="s">
        <v>187</v>
      </c>
      <c r="B837" s="139">
        <v>900599134</v>
      </c>
      <c r="C837" s="140" t="s">
        <v>294</v>
      </c>
      <c r="D837" s="141" t="s">
        <v>359</v>
      </c>
      <c r="E837" s="142" t="s">
        <v>352</v>
      </c>
      <c r="F837" s="141" t="s">
        <v>441</v>
      </c>
      <c r="G837" s="143">
        <v>444</v>
      </c>
      <c r="H837" s="144">
        <v>41817</v>
      </c>
      <c r="I837" s="145">
        <f t="shared" si="303"/>
        <v>41848</v>
      </c>
      <c r="J837" s="146">
        <v>117.09</v>
      </c>
      <c r="K837" s="3">
        <v>302400</v>
      </c>
      <c r="L837" s="116">
        <f t="shared" si="304"/>
        <v>302400</v>
      </c>
      <c r="M837" s="147">
        <f t="shared" si="305"/>
        <v>303923.7509607994</v>
      </c>
      <c r="N837" s="6">
        <f t="shared" si="306"/>
        <v>303923.7509607994</v>
      </c>
      <c r="O837" s="18">
        <f t="shared" si="282"/>
        <v>4.0000000000000003E-5</v>
      </c>
      <c r="P837" s="14"/>
      <c r="Q837" s="217">
        <f t="shared" si="289"/>
        <v>-444</v>
      </c>
    </row>
    <row r="838" spans="1:17" s="148" customFormat="1" ht="30" x14ac:dyDescent="0.25">
      <c r="A838" s="98" t="s">
        <v>187</v>
      </c>
      <c r="B838" s="139">
        <v>900599134</v>
      </c>
      <c r="C838" s="140" t="s">
        <v>294</v>
      </c>
      <c r="D838" s="141" t="s">
        <v>359</v>
      </c>
      <c r="E838" s="142" t="s">
        <v>352</v>
      </c>
      <c r="F838" s="141" t="s">
        <v>441</v>
      </c>
      <c r="G838" s="143">
        <v>504</v>
      </c>
      <c r="H838" s="144">
        <v>41879</v>
      </c>
      <c r="I838" s="145">
        <f t="shared" si="303"/>
        <v>41910</v>
      </c>
      <c r="J838" s="146">
        <v>117.49</v>
      </c>
      <c r="K838" s="3">
        <v>120960</v>
      </c>
      <c r="L838" s="116">
        <f t="shared" si="304"/>
        <v>120960</v>
      </c>
      <c r="M838" s="147">
        <f t="shared" si="305"/>
        <v>121155.61154140779</v>
      </c>
      <c r="N838" s="6">
        <f t="shared" si="306"/>
        <v>121155.61154140779</v>
      </c>
      <c r="O838" s="18">
        <f t="shared" si="282"/>
        <v>2.0000000000000002E-5</v>
      </c>
      <c r="P838" s="14"/>
      <c r="Q838" s="217">
        <f t="shared" si="289"/>
        <v>-504</v>
      </c>
    </row>
    <row r="839" spans="1:17" s="148" customFormat="1" x14ac:dyDescent="0.25">
      <c r="A839" s="252" t="s">
        <v>391</v>
      </c>
      <c r="B839" s="252"/>
      <c r="C839" s="252"/>
      <c r="D839" s="252"/>
      <c r="E839" s="252"/>
      <c r="F839" s="252"/>
      <c r="G839" s="252"/>
      <c r="H839" s="149"/>
      <c r="I839" s="150"/>
      <c r="J839" s="151"/>
      <c r="K839" s="120">
        <f>SUM(K833:K838)</f>
        <v>1362560</v>
      </c>
      <c r="L839" s="120">
        <f t="shared" ref="L839:O839" si="307">SUM(L833:L838)</f>
        <v>1362560</v>
      </c>
      <c r="M839" s="121">
        <f t="shared" si="307"/>
        <v>1374245.506474416</v>
      </c>
      <c r="N839" s="152">
        <f t="shared" si="307"/>
        <v>1374245.506474416</v>
      </c>
      <c r="O839" s="153">
        <f t="shared" si="307"/>
        <v>1.9000000000000001E-4</v>
      </c>
      <c r="P839" s="15"/>
      <c r="Q839" s="217"/>
    </row>
    <row r="840" spans="1:17" s="148" customFormat="1" x14ac:dyDescent="0.25">
      <c r="A840" s="154"/>
      <c r="B840" s="155"/>
      <c r="C840" s="156"/>
      <c r="D840" s="156"/>
      <c r="E840" s="157"/>
      <c r="F840" s="156"/>
      <c r="G840" s="156"/>
      <c r="H840" s="158"/>
      <c r="I840" s="159"/>
      <c r="J840" s="160"/>
      <c r="K840" s="161"/>
      <c r="L840" s="162"/>
      <c r="M840" s="163"/>
      <c r="N840" s="164"/>
      <c r="O840" s="20"/>
      <c r="P840" s="165"/>
      <c r="Q840" s="218"/>
    </row>
    <row r="841" spans="1:17" s="148" customFormat="1" ht="30" x14ac:dyDescent="0.25">
      <c r="A841" s="98" t="s">
        <v>188</v>
      </c>
      <c r="B841" s="139">
        <v>80184075</v>
      </c>
      <c r="C841" s="140" t="s">
        <v>295</v>
      </c>
      <c r="D841" s="141" t="s">
        <v>359</v>
      </c>
      <c r="E841" s="142" t="s">
        <v>352</v>
      </c>
      <c r="F841" s="141" t="s">
        <v>441</v>
      </c>
      <c r="G841" s="143">
        <v>6397</v>
      </c>
      <c r="H841" s="144">
        <v>41919</v>
      </c>
      <c r="I841" s="145">
        <v>41919</v>
      </c>
      <c r="J841" s="146">
        <v>117.68</v>
      </c>
      <c r="K841" s="3">
        <v>85000</v>
      </c>
      <c r="L841" s="116">
        <v>0</v>
      </c>
      <c r="M841" s="147">
        <v>0</v>
      </c>
      <c r="N841" s="6">
        <f>K841</f>
        <v>85000</v>
      </c>
      <c r="O841" s="18">
        <f t="shared" si="282"/>
        <v>1.0000000000000001E-5</v>
      </c>
      <c r="P841" s="14"/>
      <c r="Q841" s="217">
        <f t="shared" si="289"/>
        <v>-6397</v>
      </c>
    </row>
    <row r="842" spans="1:17" s="148" customFormat="1" x14ac:dyDescent="0.25">
      <c r="A842" s="252" t="s">
        <v>391</v>
      </c>
      <c r="B842" s="252"/>
      <c r="C842" s="252"/>
      <c r="D842" s="252"/>
      <c r="E842" s="252"/>
      <c r="F842" s="252"/>
      <c r="G842" s="252"/>
      <c r="H842" s="149"/>
      <c r="I842" s="150"/>
      <c r="J842" s="151"/>
      <c r="K842" s="120">
        <f>SUM(K841)</f>
        <v>85000</v>
      </c>
      <c r="L842" s="120">
        <f t="shared" ref="L842" si="308">SUM(L841)</f>
        <v>0</v>
      </c>
      <c r="M842" s="121">
        <f t="shared" ref="M842" si="309">SUM(M841)</f>
        <v>0</v>
      </c>
      <c r="N842" s="152">
        <f t="shared" ref="N842:O842" si="310">SUM(N841)</f>
        <v>85000</v>
      </c>
      <c r="O842" s="153">
        <f t="shared" si="310"/>
        <v>1.0000000000000001E-5</v>
      </c>
      <c r="P842" s="15"/>
      <c r="Q842" s="217"/>
    </row>
    <row r="843" spans="1:17" s="148" customFormat="1" x14ac:dyDescent="0.25">
      <c r="A843" s="154"/>
      <c r="B843" s="155"/>
      <c r="C843" s="156"/>
      <c r="D843" s="156"/>
      <c r="E843" s="157"/>
      <c r="F843" s="156"/>
      <c r="G843" s="156"/>
      <c r="H843" s="158"/>
      <c r="I843" s="159"/>
      <c r="J843" s="160"/>
      <c r="K843" s="161"/>
      <c r="L843" s="162"/>
      <c r="M843" s="163"/>
      <c r="N843" s="164"/>
      <c r="O843" s="20"/>
      <c r="P843" s="165"/>
      <c r="Q843" s="218"/>
    </row>
    <row r="844" spans="1:17" s="148" customFormat="1" ht="45" x14ac:dyDescent="0.25">
      <c r="A844" s="98" t="s">
        <v>189</v>
      </c>
      <c r="B844" s="139">
        <v>12984531</v>
      </c>
      <c r="C844" s="140" t="s">
        <v>296</v>
      </c>
      <c r="D844" s="141" t="s">
        <v>359</v>
      </c>
      <c r="E844" s="142" t="s">
        <v>352</v>
      </c>
      <c r="F844" s="141" t="s">
        <v>441</v>
      </c>
      <c r="G844" s="143">
        <v>4735</v>
      </c>
      <c r="H844" s="144">
        <v>41918</v>
      </c>
      <c r="I844" s="145">
        <v>41926</v>
      </c>
      <c r="J844" s="146">
        <v>117.68</v>
      </c>
      <c r="K844" s="3">
        <v>1143785</v>
      </c>
      <c r="L844" s="116">
        <v>0</v>
      </c>
      <c r="M844" s="147">
        <v>0</v>
      </c>
      <c r="N844" s="6">
        <f>K844</f>
        <v>1143785</v>
      </c>
      <c r="O844" s="18">
        <f t="shared" si="282"/>
        <v>1.7000000000000001E-4</v>
      </c>
      <c r="P844" s="14"/>
      <c r="Q844" s="217">
        <f t="shared" si="289"/>
        <v>-4735</v>
      </c>
    </row>
    <row r="845" spans="1:17" s="148" customFormat="1" x14ac:dyDescent="0.25">
      <c r="A845" s="252" t="s">
        <v>391</v>
      </c>
      <c r="B845" s="252"/>
      <c r="C845" s="252"/>
      <c r="D845" s="252"/>
      <c r="E845" s="252"/>
      <c r="F845" s="252"/>
      <c r="G845" s="252"/>
      <c r="H845" s="149"/>
      <c r="I845" s="150"/>
      <c r="J845" s="151"/>
      <c r="K845" s="120">
        <f>SUM(K844)</f>
        <v>1143785</v>
      </c>
      <c r="L845" s="120">
        <f t="shared" ref="L845" si="311">SUM(L844)</f>
        <v>0</v>
      </c>
      <c r="M845" s="121">
        <f t="shared" ref="M845" si="312">SUM(M844)</f>
        <v>0</v>
      </c>
      <c r="N845" s="152">
        <f t="shared" ref="N845:O845" si="313">SUM(N844)</f>
        <v>1143785</v>
      </c>
      <c r="O845" s="153">
        <f t="shared" si="313"/>
        <v>1.7000000000000001E-4</v>
      </c>
      <c r="P845" s="15"/>
      <c r="Q845" s="217"/>
    </row>
    <row r="846" spans="1:17" s="148" customFormat="1" x14ac:dyDescent="0.25">
      <c r="A846" s="154"/>
      <c r="B846" s="155"/>
      <c r="C846" s="156"/>
      <c r="D846" s="156"/>
      <c r="E846" s="157"/>
      <c r="F846" s="156"/>
      <c r="G846" s="156"/>
      <c r="H846" s="158"/>
      <c r="I846" s="159"/>
      <c r="J846" s="160"/>
      <c r="K846" s="161"/>
      <c r="L846" s="162"/>
      <c r="M846" s="163"/>
      <c r="N846" s="164"/>
      <c r="O846" s="20"/>
      <c r="P846" s="165"/>
      <c r="Q846" s="218"/>
    </row>
    <row r="847" spans="1:17" s="148" customFormat="1" ht="45" x14ac:dyDescent="0.25">
      <c r="A847" s="98" t="s">
        <v>190</v>
      </c>
      <c r="B847" s="139">
        <v>900416966</v>
      </c>
      <c r="C847" s="140" t="s">
        <v>297</v>
      </c>
      <c r="D847" s="141" t="s">
        <v>359</v>
      </c>
      <c r="E847" s="142" t="s">
        <v>352</v>
      </c>
      <c r="F847" s="141" t="s">
        <v>441</v>
      </c>
      <c r="G847" s="143">
        <v>1737</v>
      </c>
      <c r="H847" s="144">
        <v>41590</v>
      </c>
      <c r="I847" s="145">
        <f>+H847+31</f>
        <v>41621</v>
      </c>
      <c r="J847" s="146">
        <v>113.98</v>
      </c>
      <c r="K847" s="3">
        <v>1148382</v>
      </c>
      <c r="L847" s="116">
        <f>+K847</f>
        <v>1148382</v>
      </c>
      <c r="M847" s="147">
        <f>L847*$M$3/J847</f>
        <v>1185660.5874714863</v>
      </c>
      <c r="N847" s="6"/>
      <c r="O847" s="23">
        <f t="shared" si="282"/>
        <v>0</v>
      </c>
      <c r="P847" s="14"/>
      <c r="Q847" s="217">
        <f t="shared" si="289"/>
        <v>-1737</v>
      </c>
    </row>
    <row r="848" spans="1:17" s="148" customFormat="1" ht="45" x14ac:dyDescent="0.25">
      <c r="A848" s="98" t="s">
        <v>190</v>
      </c>
      <c r="B848" s="139">
        <v>900416966</v>
      </c>
      <c r="C848" s="140" t="s">
        <v>297</v>
      </c>
      <c r="D848" s="141" t="s">
        <v>359</v>
      </c>
      <c r="E848" s="142" t="s">
        <v>352</v>
      </c>
      <c r="F848" s="141" t="s">
        <v>441</v>
      </c>
      <c r="G848" s="143">
        <v>1851</v>
      </c>
      <c r="H848" s="144">
        <v>41653</v>
      </c>
      <c r="I848" s="145">
        <f t="shared" ref="I848:I849" si="314">+H848+31</f>
        <v>41684</v>
      </c>
      <c r="J848" s="146">
        <v>115.26</v>
      </c>
      <c r="K848" s="3">
        <v>666600</v>
      </c>
      <c r="L848" s="116">
        <f t="shared" ref="L848:L849" si="315">+K848</f>
        <v>666600</v>
      </c>
      <c r="M848" s="147">
        <f t="shared" ref="M848:M849" si="316">L848*$M$3/J848</f>
        <v>680595.93961478397</v>
      </c>
      <c r="N848" s="6"/>
      <c r="O848" s="18">
        <f t="shared" si="282"/>
        <v>0</v>
      </c>
      <c r="P848" s="14"/>
      <c r="Q848" s="217">
        <f t="shared" si="289"/>
        <v>-1851</v>
      </c>
    </row>
    <row r="849" spans="1:17" s="148" customFormat="1" ht="45" x14ac:dyDescent="0.25">
      <c r="A849" s="98" t="s">
        <v>190</v>
      </c>
      <c r="B849" s="139">
        <v>900416966</v>
      </c>
      <c r="C849" s="140" t="s">
        <v>297</v>
      </c>
      <c r="D849" s="141" t="s">
        <v>359</v>
      </c>
      <c r="E849" s="142" t="s">
        <v>352</v>
      </c>
      <c r="F849" s="141" t="s">
        <v>441</v>
      </c>
      <c r="G849" s="143">
        <v>2012</v>
      </c>
      <c r="H849" s="144">
        <v>41736</v>
      </c>
      <c r="I849" s="145">
        <f t="shared" si="314"/>
        <v>41767</v>
      </c>
      <c r="J849" s="146">
        <v>116.81</v>
      </c>
      <c r="K849" s="3">
        <v>213834</v>
      </c>
      <c r="L849" s="116">
        <f t="shared" si="315"/>
        <v>213834</v>
      </c>
      <c r="M849" s="147">
        <f t="shared" si="316"/>
        <v>215426.63402105984</v>
      </c>
      <c r="N849" s="6"/>
      <c r="O849" s="18">
        <f t="shared" si="282"/>
        <v>0</v>
      </c>
      <c r="P849" s="14"/>
      <c r="Q849" s="217">
        <f t="shared" si="289"/>
        <v>-2012</v>
      </c>
    </row>
    <row r="850" spans="1:17" s="148" customFormat="1" x14ac:dyDescent="0.25">
      <c r="A850" s="252" t="s">
        <v>391</v>
      </c>
      <c r="B850" s="252"/>
      <c r="C850" s="252"/>
      <c r="D850" s="252"/>
      <c r="E850" s="252"/>
      <c r="F850" s="252"/>
      <c r="G850" s="252"/>
      <c r="H850" s="149"/>
      <c r="I850" s="150"/>
      <c r="J850" s="151"/>
      <c r="K850" s="120">
        <f>SUM(K847:K849)</f>
        <v>2028816</v>
      </c>
      <c r="L850" s="120">
        <f t="shared" ref="L850:O850" si="317">SUM(L847:L849)</f>
        <v>2028816</v>
      </c>
      <c r="M850" s="121">
        <f t="shared" si="317"/>
        <v>2081683.1611073301</v>
      </c>
      <c r="N850" s="152">
        <f t="shared" si="317"/>
        <v>0</v>
      </c>
      <c r="O850" s="153">
        <f t="shared" si="317"/>
        <v>0</v>
      </c>
      <c r="P850" s="15"/>
      <c r="Q850" s="217"/>
    </row>
    <row r="851" spans="1:17" s="148" customFormat="1" x14ac:dyDescent="0.25">
      <c r="A851" s="154"/>
      <c r="B851" s="155"/>
      <c r="C851" s="156"/>
      <c r="D851" s="156"/>
      <c r="E851" s="157"/>
      <c r="F851" s="156"/>
      <c r="G851" s="156"/>
      <c r="H851" s="158"/>
      <c r="I851" s="159"/>
      <c r="J851" s="160"/>
      <c r="K851" s="161"/>
      <c r="L851" s="162"/>
      <c r="M851" s="163"/>
      <c r="N851" s="164"/>
      <c r="O851" s="20"/>
      <c r="P851" s="165"/>
      <c r="Q851" s="218"/>
    </row>
    <row r="852" spans="1:17" s="148" customFormat="1" ht="60" x14ac:dyDescent="0.25">
      <c r="A852" s="98" t="s">
        <v>96</v>
      </c>
      <c r="B852" s="139">
        <v>860053746</v>
      </c>
      <c r="C852" s="140" t="s">
        <v>97</v>
      </c>
      <c r="D852" s="141" t="s">
        <v>359</v>
      </c>
      <c r="E852" s="142" t="s">
        <v>352</v>
      </c>
      <c r="F852" s="141" t="s">
        <v>441</v>
      </c>
      <c r="G852" s="143">
        <v>282599</v>
      </c>
      <c r="H852" s="144">
        <v>41703</v>
      </c>
      <c r="I852" s="145">
        <v>41735</v>
      </c>
      <c r="J852" s="146">
        <v>116.24</v>
      </c>
      <c r="K852" s="3">
        <v>1831500</v>
      </c>
      <c r="L852" s="116">
        <f>+K852</f>
        <v>1831500</v>
      </c>
      <c r="M852" s="147">
        <f>L852*$M$3/J852</f>
        <v>1854188.9194769443</v>
      </c>
      <c r="N852" s="6"/>
      <c r="O852" s="18">
        <f t="shared" si="282"/>
        <v>0</v>
      </c>
      <c r="P852" s="14"/>
      <c r="Q852" s="217">
        <f t="shared" si="289"/>
        <v>-282599</v>
      </c>
    </row>
    <row r="853" spans="1:17" s="148" customFormat="1" ht="60" x14ac:dyDescent="0.25">
      <c r="A853" s="98" t="s">
        <v>96</v>
      </c>
      <c r="B853" s="139">
        <v>860053746</v>
      </c>
      <c r="C853" s="140" t="s">
        <v>97</v>
      </c>
      <c r="D853" s="141" t="s">
        <v>359</v>
      </c>
      <c r="E853" s="142" t="s">
        <v>352</v>
      </c>
      <c r="F853" s="141" t="s">
        <v>441</v>
      </c>
      <c r="G853" s="143">
        <v>282601</v>
      </c>
      <c r="H853" s="144">
        <v>41703</v>
      </c>
      <c r="I853" s="145">
        <v>41735</v>
      </c>
      <c r="J853" s="146">
        <v>116.24</v>
      </c>
      <c r="K853" s="3">
        <v>940500</v>
      </c>
      <c r="L853" s="116">
        <f t="shared" ref="L853:L865" si="318">+K853</f>
        <v>940500</v>
      </c>
      <c r="M853" s="147">
        <f t="shared" ref="M853:M865" si="319">L853*$M$3/J853</f>
        <v>952151.06675843091</v>
      </c>
      <c r="N853" s="6"/>
      <c r="O853" s="18">
        <f t="shared" si="282"/>
        <v>0</v>
      </c>
      <c r="P853" s="14"/>
      <c r="Q853" s="217">
        <f t="shared" si="289"/>
        <v>-282601</v>
      </c>
    </row>
    <row r="854" spans="1:17" s="148" customFormat="1" ht="60" x14ac:dyDescent="0.25">
      <c r="A854" s="98" t="s">
        <v>96</v>
      </c>
      <c r="B854" s="139">
        <v>860053746</v>
      </c>
      <c r="C854" s="140" t="s">
        <v>97</v>
      </c>
      <c r="D854" s="141" t="s">
        <v>359</v>
      </c>
      <c r="E854" s="142" t="s">
        <v>352</v>
      </c>
      <c r="F854" s="141" t="s">
        <v>441</v>
      </c>
      <c r="G854" s="143">
        <v>282616</v>
      </c>
      <c r="H854" s="144">
        <v>41717</v>
      </c>
      <c r="I854" s="145">
        <v>41749</v>
      </c>
      <c r="J854" s="146">
        <v>116.24</v>
      </c>
      <c r="K854" s="3">
        <v>1336500</v>
      </c>
      <c r="L854" s="116">
        <f t="shared" si="318"/>
        <v>1336500</v>
      </c>
      <c r="M854" s="147">
        <f t="shared" si="319"/>
        <v>1353056.7790777702</v>
      </c>
      <c r="N854" s="6"/>
      <c r="O854" s="18">
        <f t="shared" si="282"/>
        <v>0</v>
      </c>
      <c r="P854" s="14"/>
      <c r="Q854" s="217">
        <f t="shared" si="289"/>
        <v>-282616</v>
      </c>
    </row>
    <row r="855" spans="1:17" s="148" customFormat="1" ht="60" x14ac:dyDescent="0.25">
      <c r="A855" s="98" t="s">
        <v>96</v>
      </c>
      <c r="B855" s="139">
        <v>860053746</v>
      </c>
      <c r="C855" s="140" t="s">
        <v>97</v>
      </c>
      <c r="D855" s="141" t="s">
        <v>359</v>
      </c>
      <c r="E855" s="142" t="s">
        <v>352</v>
      </c>
      <c r="F855" s="141" t="s">
        <v>441</v>
      </c>
      <c r="G855" s="143">
        <v>282617</v>
      </c>
      <c r="H855" s="144">
        <v>41717</v>
      </c>
      <c r="I855" s="145">
        <v>41749</v>
      </c>
      <c r="J855" s="146">
        <v>116.24</v>
      </c>
      <c r="K855" s="3">
        <v>2673000</v>
      </c>
      <c r="L855" s="116">
        <f t="shared" si="318"/>
        <v>2673000</v>
      </c>
      <c r="M855" s="147">
        <f t="shared" si="319"/>
        <v>2706113.5581555404</v>
      </c>
      <c r="N855" s="6"/>
      <c r="O855" s="18">
        <f t="shared" ref="O855:O916" si="320">ROUND(N855/$N$1042,5)</f>
        <v>0</v>
      </c>
      <c r="P855" s="14"/>
      <c r="Q855" s="217">
        <f t="shared" si="289"/>
        <v>-282617</v>
      </c>
    </row>
    <row r="856" spans="1:17" s="148" customFormat="1" ht="60" x14ac:dyDescent="0.25">
      <c r="A856" s="98" t="s">
        <v>96</v>
      </c>
      <c r="B856" s="139">
        <v>860053746</v>
      </c>
      <c r="C856" s="140" t="s">
        <v>97</v>
      </c>
      <c r="D856" s="141" t="s">
        <v>359</v>
      </c>
      <c r="E856" s="142" t="s">
        <v>352</v>
      </c>
      <c r="F856" s="141" t="s">
        <v>441</v>
      </c>
      <c r="G856" s="143">
        <v>282625</v>
      </c>
      <c r="H856" s="144">
        <v>41730</v>
      </c>
      <c r="I856" s="145">
        <v>41761</v>
      </c>
      <c r="J856" s="146">
        <v>116.81</v>
      </c>
      <c r="K856" s="3">
        <v>940500</v>
      </c>
      <c r="L856" s="116">
        <f t="shared" si="318"/>
        <v>940500</v>
      </c>
      <c r="M856" s="147">
        <f t="shared" si="319"/>
        <v>947504.83691464772</v>
      </c>
      <c r="N856" s="6"/>
      <c r="O856" s="18">
        <f t="shared" si="320"/>
        <v>0</v>
      </c>
      <c r="P856" s="14"/>
      <c r="Q856" s="217">
        <f t="shared" si="289"/>
        <v>-282625</v>
      </c>
    </row>
    <row r="857" spans="1:17" s="148" customFormat="1" ht="60" x14ac:dyDescent="0.25">
      <c r="A857" s="98" t="s">
        <v>96</v>
      </c>
      <c r="B857" s="139">
        <v>860053746</v>
      </c>
      <c r="C857" s="140" t="s">
        <v>97</v>
      </c>
      <c r="D857" s="141" t="s">
        <v>359</v>
      </c>
      <c r="E857" s="142" t="s">
        <v>352</v>
      </c>
      <c r="F857" s="141" t="s">
        <v>441</v>
      </c>
      <c r="G857" s="143">
        <v>282639</v>
      </c>
      <c r="H857" s="144">
        <v>41740</v>
      </c>
      <c r="I857" s="145">
        <v>41771</v>
      </c>
      <c r="J857" s="146">
        <v>116.81</v>
      </c>
      <c r="K857" s="3">
        <v>1386000</v>
      </c>
      <c r="L857" s="116">
        <f t="shared" si="318"/>
        <v>1386000</v>
      </c>
      <c r="M857" s="147">
        <f t="shared" si="319"/>
        <v>1396322.9175584281</v>
      </c>
      <c r="N857" s="6"/>
      <c r="O857" s="18">
        <f t="shared" si="320"/>
        <v>0</v>
      </c>
      <c r="P857" s="14"/>
      <c r="Q857" s="217">
        <f t="shared" si="289"/>
        <v>-282639</v>
      </c>
    </row>
    <row r="858" spans="1:17" s="148" customFormat="1" ht="60" x14ac:dyDescent="0.25">
      <c r="A858" s="98" t="s">
        <v>96</v>
      </c>
      <c r="B858" s="139">
        <v>860053746</v>
      </c>
      <c r="C858" s="140" t="s">
        <v>97</v>
      </c>
      <c r="D858" s="141" t="s">
        <v>359</v>
      </c>
      <c r="E858" s="142" t="s">
        <v>352</v>
      </c>
      <c r="F858" s="141" t="s">
        <v>441</v>
      </c>
      <c r="G858" s="143">
        <v>282640</v>
      </c>
      <c r="H858" s="144">
        <v>41740</v>
      </c>
      <c r="I858" s="145">
        <v>41771</v>
      </c>
      <c r="J858" s="146">
        <v>116.81</v>
      </c>
      <c r="K858" s="3">
        <v>940500</v>
      </c>
      <c r="L858" s="116">
        <f t="shared" si="318"/>
        <v>940500</v>
      </c>
      <c r="M858" s="147">
        <f t="shared" si="319"/>
        <v>947504.83691464772</v>
      </c>
      <c r="N858" s="6"/>
      <c r="O858" s="18">
        <f t="shared" si="320"/>
        <v>0</v>
      </c>
      <c r="P858" s="14"/>
      <c r="Q858" s="217">
        <f t="shared" si="289"/>
        <v>-282640</v>
      </c>
    </row>
    <row r="859" spans="1:17" s="148" customFormat="1" ht="60" x14ac:dyDescent="0.25">
      <c r="A859" s="98" t="s">
        <v>96</v>
      </c>
      <c r="B859" s="139">
        <v>860053746</v>
      </c>
      <c r="C859" s="140" t="s">
        <v>97</v>
      </c>
      <c r="D859" s="141" t="s">
        <v>359</v>
      </c>
      <c r="E859" s="142" t="s">
        <v>352</v>
      </c>
      <c r="F859" s="141" t="s">
        <v>441</v>
      </c>
      <c r="G859" s="143">
        <v>282660</v>
      </c>
      <c r="H859" s="144">
        <v>41766</v>
      </c>
      <c r="I859" s="145">
        <v>41798</v>
      </c>
      <c r="J859" s="146">
        <v>116.91</v>
      </c>
      <c r="K859" s="3">
        <v>940500</v>
      </c>
      <c r="L859" s="116">
        <f t="shared" si="318"/>
        <v>940500</v>
      </c>
      <c r="M859" s="147">
        <f t="shared" si="319"/>
        <v>946694.38029253273</v>
      </c>
      <c r="N859" s="6"/>
      <c r="O859" s="18">
        <f t="shared" si="320"/>
        <v>0</v>
      </c>
      <c r="P859" s="14"/>
      <c r="Q859" s="217">
        <f t="shared" si="289"/>
        <v>-282660</v>
      </c>
    </row>
    <row r="860" spans="1:17" s="148" customFormat="1" ht="60" x14ac:dyDescent="0.25">
      <c r="A860" s="98" t="s">
        <v>96</v>
      </c>
      <c r="B860" s="139">
        <v>860053746</v>
      </c>
      <c r="C860" s="140" t="s">
        <v>97</v>
      </c>
      <c r="D860" s="141" t="s">
        <v>359</v>
      </c>
      <c r="E860" s="142" t="s">
        <v>352</v>
      </c>
      <c r="F860" s="141" t="s">
        <v>441</v>
      </c>
      <c r="G860" s="143">
        <v>282685</v>
      </c>
      <c r="H860" s="144">
        <v>41793</v>
      </c>
      <c r="I860" s="145">
        <v>41824</v>
      </c>
      <c r="J860" s="146">
        <v>117.09</v>
      </c>
      <c r="K860" s="3">
        <v>346500</v>
      </c>
      <c r="L860" s="116">
        <f t="shared" si="318"/>
        <v>346500</v>
      </c>
      <c r="M860" s="147">
        <f t="shared" si="319"/>
        <v>348245.96464258264</v>
      </c>
      <c r="N860" s="6"/>
      <c r="O860" s="18">
        <f t="shared" si="320"/>
        <v>0</v>
      </c>
      <c r="P860" s="14"/>
      <c r="Q860" s="217">
        <f t="shared" si="289"/>
        <v>-282685</v>
      </c>
    </row>
    <row r="861" spans="1:17" s="148" customFormat="1" ht="60" x14ac:dyDescent="0.25">
      <c r="A861" s="98" t="s">
        <v>96</v>
      </c>
      <c r="B861" s="139">
        <v>860053746</v>
      </c>
      <c r="C861" s="140" t="s">
        <v>97</v>
      </c>
      <c r="D861" s="141" t="s">
        <v>359</v>
      </c>
      <c r="E861" s="142" t="s">
        <v>352</v>
      </c>
      <c r="F861" s="141" t="s">
        <v>441</v>
      </c>
      <c r="G861" s="143">
        <v>282709</v>
      </c>
      <c r="H861" s="144">
        <v>41814</v>
      </c>
      <c r="I861" s="145">
        <v>41845</v>
      </c>
      <c r="J861" s="146">
        <v>117.09</v>
      </c>
      <c r="K861" s="3">
        <v>940500</v>
      </c>
      <c r="L861" s="116">
        <f t="shared" si="318"/>
        <v>940500</v>
      </c>
      <c r="M861" s="147">
        <f t="shared" si="319"/>
        <v>945239.04688700999</v>
      </c>
      <c r="N861" s="6"/>
      <c r="O861" s="18">
        <f t="shared" si="320"/>
        <v>0</v>
      </c>
      <c r="P861" s="14"/>
      <c r="Q861" s="217">
        <f t="shared" si="289"/>
        <v>-282709</v>
      </c>
    </row>
    <row r="862" spans="1:17" s="148" customFormat="1" ht="60" x14ac:dyDescent="0.25">
      <c r="A862" s="98" t="s">
        <v>96</v>
      </c>
      <c r="B862" s="139">
        <v>860053746</v>
      </c>
      <c r="C862" s="140" t="s">
        <v>97</v>
      </c>
      <c r="D862" s="141" t="s">
        <v>359</v>
      </c>
      <c r="E862" s="142" t="s">
        <v>352</v>
      </c>
      <c r="F862" s="141" t="s">
        <v>441</v>
      </c>
      <c r="G862" s="143">
        <v>282710</v>
      </c>
      <c r="H862" s="144">
        <v>41814</v>
      </c>
      <c r="I862" s="145">
        <v>41845</v>
      </c>
      <c r="J862" s="146">
        <v>117.09</v>
      </c>
      <c r="K862" s="3">
        <v>940500</v>
      </c>
      <c r="L862" s="116">
        <f t="shared" si="318"/>
        <v>940500</v>
      </c>
      <c r="M862" s="147">
        <f t="shared" si="319"/>
        <v>945239.04688700999</v>
      </c>
      <c r="N862" s="6"/>
      <c r="O862" s="18">
        <f t="shared" si="320"/>
        <v>0</v>
      </c>
      <c r="P862" s="14"/>
      <c r="Q862" s="217">
        <f t="shared" si="289"/>
        <v>-282710</v>
      </c>
    </row>
    <row r="863" spans="1:17" s="148" customFormat="1" ht="60" x14ac:dyDescent="0.25">
      <c r="A863" s="98" t="s">
        <v>96</v>
      </c>
      <c r="B863" s="139">
        <v>860053746</v>
      </c>
      <c r="C863" s="140" t="s">
        <v>97</v>
      </c>
      <c r="D863" s="141" t="s">
        <v>359</v>
      </c>
      <c r="E863" s="142" t="s">
        <v>352</v>
      </c>
      <c r="F863" s="141" t="s">
        <v>441</v>
      </c>
      <c r="G863" s="143">
        <v>282716</v>
      </c>
      <c r="H863" s="144">
        <v>41821</v>
      </c>
      <c r="I863" s="145">
        <v>41853</v>
      </c>
      <c r="J863" s="146">
        <v>117.33</v>
      </c>
      <c r="K863" s="3">
        <v>940500</v>
      </c>
      <c r="L863" s="116">
        <f t="shared" si="318"/>
        <v>940500</v>
      </c>
      <c r="M863" s="147">
        <f t="shared" si="319"/>
        <v>943305.54845308105</v>
      </c>
      <c r="N863" s="6"/>
      <c r="O863" s="18">
        <f t="shared" si="320"/>
        <v>0</v>
      </c>
      <c r="P863" s="14"/>
      <c r="Q863" s="217">
        <f t="shared" si="289"/>
        <v>-282716</v>
      </c>
    </row>
    <row r="864" spans="1:17" s="148" customFormat="1" ht="60" x14ac:dyDescent="0.25">
      <c r="A864" s="98" t="s">
        <v>96</v>
      </c>
      <c r="B864" s="139">
        <v>860053746</v>
      </c>
      <c r="C864" s="140" t="s">
        <v>97</v>
      </c>
      <c r="D864" s="141" t="s">
        <v>359</v>
      </c>
      <c r="E864" s="142" t="s">
        <v>352</v>
      </c>
      <c r="F864" s="141" t="s">
        <v>441</v>
      </c>
      <c r="G864" s="143">
        <v>272768</v>
      </c>
      <c r="H864" s="144">
        <v>41872</v>
      </c>
      <c r="I864" s="145">
        <v>41904</v>
      </c>
      <c r="J864" s="146">
        <v>117.49</v>
      </c>
      <c r="K864" s="3">
        <v>1683000</v>
      </c>
      <c r="L864" s="116">
        <f t="shared" si="318"/>
        <v>1683000</v>
      </c>
      <c r="M864" s="147">
        <f t="shared" si="319"/>
        <v>1685721.6784407184</v>
      </c>
      <c r="N864" s="6"/>
      <c r="O864" s="18">
        <f t="shared" si="320"/>
        <v>0</v>
      </c>
      <c r="P864" s="14"/>
      <c r="Q864" s="217">
        <f t="shared" si="289"/>
        <v>-272768</v>
      </c>
    </row>
    <row r="865" spans="1:17" s="148" customFormat="1" ht="60" x14ac:dyDescent="0.25">
      <c r="A865" s="98" t="s">
        <v>96</v>
      </c>
      <c r="B865" s="139">
        <v>860053746</v>
      </c>
      <c r="C865" s="140" t="s">
        <v>97</v>
      </c>
      <c r="D865" s="141" t="s">
        <v>359</v>
      </c>
      <c r="E865" s="142" t="s">
        <v>352</v>
      </c>
      <c r="F865" s="141" t="s">
        <v>441</v>
      </c>
      <c r="G865" s="143">
        <v>282767</v>
      </c>
      <c r="H865" s="144">
        <v>41872</v>
      </c>
      <c r="I865" s="145">
        <v>41904</v>
      </c>
      <c r="J865" s="146">
        <v>117.49</v>
      </c>
      <c r="K865" s="3">
        <v>1879386</v>
      </c>
      <c r="L865" s="116">
        <f t="shared" si="318"/>
        <v>1879386</v>
      </c>
      <c r="M865" s="147">
        <f t="shared" si="319"/>
        <v>1882425.2658098564</v>
      </c>
      <c r="N865" s="6"/>
      <c r="O865" s="18">
        <f t="shared" si="320"/>
        <v>0</v>
      </c>
      <c r="P865" s="14"/>
      <c r="Q865" s="217">
        <f t="shared" si="289"/>
        <v>-282767</v>
      </c>
    </row>
    <row r="866" spans="1:17" s="148" customFormat="1" x14ac:dyDescent="0.25">
      <c r="A866" s="252" t="s">
        <v>391</v>
      </c>
      <c r="B866" s="252"/>
      <c r="C866" s="252"/>
      <c r="D866" s="252"/>
      <c r="E866" s="252"/>
      <c r="F866" s="252"/>
      <c r="G866" s="252"/>
      <c r="H866" s="149"/>
      <c r="I866" s="150"/>
      <c r="J866" s="151"/>
      <c r="K866" s="120">
        <f>SUM(K852:K865)</f>
        <v>17719386</v>
      </c>
      <c r="L866" s="120">
        <f t="shared" ref="L866:O866" si="321">SUM(L852:L865)</f>
        <v>17719386</v>
      </c>
      <c r="M866" s="121">
        <f t="shared" si="321"/>
        <v>17853713.846269198</v>
      </c>
      <c r="N866" s="152">
        <f t="shared" si="321"/>
        <v>0</v>
      </c>
      <c r="O866" s="153">
        <f t="shared" si="321"/>
        <v>0</v>
      </c>
      <c r="P866" s="15"/>
      <c r="Q866" s="217"/>
    </row>
    <row r="867" spans="1:17" s="148" customFormat="1" x14ac:dyDescent="0.25">
      <c r="A867" s="154"/>
      <c r="B867" s="155"/>
      <c r="C867" s="156"/>
      <c r="D867" s="156"/>
      <c r="E867" s="157"/>
      <c r="F867" s="156"/>
      <c r="G867" s="156"/>
      <c r="H867" s="158"/>
      <c r="I867" s="159"/>
      <c r="J867" s="160"/>
      <c r="K867" s="161"/>
      <c r="L867" s="162"/>
      <c r="M867" s="163"/>
      <c r="N867" s="164"/>
      <c r="O867" s="20"/>
      <c r="P867" s="165"/>
      <c r="Q867" s="218"/>
    </row>
    <row r="868" spans="1:17" s="148" customFormat="1" ht="30" x14ac:dyDescent="0.25">
      <c r="A868" s="98" t="s">
        <v>191</v>
      </c>
      <c r="B868" s="139">
        <v>1130613343</v>
      </c>
      <c r="C868" s="140" t="s">
        <v>298</v>
      </c>
      <c r="D868" s="141" t="s">
        <v>359</v>
      </c>
      <c r="E868" s="142" t="s">
        <v>352</v>
      </c>
      <c r="F868" s="141" t="s">
        <v>441</v>
      </c>
      <c r="G868" s="143">
        <v>28630</v>
      </c>
      <c r="H868" s="144">
        <v>41919</v>
      </c>
      <c r="I868" s="145">
        <v>41919</v>
      </c>
      <c r="J868" s="146">
        <v>117.68</v>
      </c>
      <c r="K868" s="3">
        <v>132500</v>
      </c>
      <c r="L868" s="116">
        <v>0</v>
      </c>
      <c r="M868" s="147">
        <v>0</v>
      </c>
      <c r="N868" s="6">
        <f>K868</f>
        <v>132500</v>
      </c>
      <c r="O868" s="18">
        <f t="shared" si="320"/>
        <v>2.0000000000000002E-5</v>
      </c>
      <c r="P868" s="14"/>
      <c r="Q868" s="217">
        <f t="shared" si="289"/>
        <v>-28630</v>
      </c>
    </row>
    <row r="869" spans="1:17" s="148" customFormat="1" x14ac:dyDescent="0.25">
      <c r="A869" s="252" t="s">
        <v>391</v>
      </c>
      <c r="B869" s="252"/>
      <c r="C869" s="252"/>
      <c r="D869" s="252"/>
      <c r="E869" s="252"/>
      <c r="F869" s="252"/>
      <c r="G869" s="252"/>
      <c r="H869" s="149"/>
      <c r="I869" s="150"/>
      <c r="J869" s="151"/>
      <c r="K869" s="120">
        <f>SUM(K868)</f>
        <v>132500</v>
      </c>
      <c r="L869" s="120">
        <f t="shared" ref="L869" si="322">SUM(L868)</f>
        <v>0</v>
      </c>
      <c r="M869" s="121">
        <f t="shared" ref="M869" si="323">SUM(M868)</f>
        <v>0</v>
      </c>
      <c r="N869" s="152">
        <f t="shared" ref="N869:O869" si="324">SUM(N868)</f>
        <v>132500</v>
      </c>
      <c r="O869" s="153">
        <f t="shared" si="324"/>
        <v>2.0000000000000002E-5</v>
      </c>
      <c r="P869" s="15"/>
      <c r="Q869" s="217"/>
    </row>
    <row r="870" spans="1:17" s="148" customFormat="1" x14ac:dyDescent="0.25">
      <c r="A870" s="154"/>
      <c r="B870" s="155"/>
      <c r="C870" s="156"/>
      <c r="D870" s="156"/>
      <c r="E870" s="157"/>
      <c r="F870" s="156"/>
      <c r="G870" s="156"/>
      <c r="H870" s="158"/>
      <c r="I870" s="159"/>
      <c r="J870" s="160"/>
      <c r="K870" s="161"/>
      <c r="L870" s="162"/>
      <c r="M870" s="163"/>
      <c r="N870" s="164"/>
      <c r="O870" s="20"/>
      <c r="P870" s="165"/>
      <c r="Q870" s="218"/>
    </row>
    <row r="871" spans="1:17" s="148" customFormat="1" ht="45" x14ac:dyDescent="0.25">
      <c r="A871" s="98" t="s">
        <v>192</v>
      </c>
      <c r="B871" s="139">
        <v>830114068</v>
      </c>
      <c r="C871" s="140" t="s">
        <v>299</v>
      </c>
      <c r="D871" s="141" t="s">
        <v>359</v>
      </c>
      <c r="E871" s="142" t="s">
        <v>352</v>
      </c>
      <c r="F871" s="141" t="s">
        <v>441</v>
      </c>
      <c r="G871" s="143">
        <v>13609</v>
      </c>
      <c r="H871" s="144">
        <v>41757</v>
      </c>
      <c r="I871" s="145">
        <v>41788</v>
      </c>
      <c r="J871" s="146">
        <v>116.81</v>
      </c>
      <c r="K871" s="3">
        <v>1476973</v>
      </c>
      <c r="L871" s="116">
        <f>+K871</f>
        <v>1476973</v>
      </c>
      <c r="M871" s="147">
        <f>L871*$M$3/J871</f>
        <v>1487973.4837770739</v>
      </c>
      <c r="N871" s="6">
        <f>M871</f>
        <v>1487973.4837770739</v>
      </c>
      <c r="O871" s="18">
        <f t="shared" si="320"/>
        <v>2.2000000000000001E-4</v>
      </c>
      <c r="P871" s="14" t="s">
        <v>459</v>
      </c>
      <c r="Q871" s="217">
        <f t="shared" si="289"/>
        <v>-13609</v>
      </c>
    </row>
    <row r="872" spans="1:17" s="148" customFormat="1" ht="45" x14ac:dyDescent="0.25">
      <c r="A872" s="98" t="s">
        <v>192</v>
      </c>
      <c r="B872" s="139">
        <v>830114068</v>
      </c>
      <c r="C872" s="140" t="s">
        <v>299</v>
      </c>
      <c r="D872" s="141" t="s">
        <v>359</v>
      </c>
      <c r="E872" s="142" t="s">
        <v>352</v>
      </c>
      <c r="F872" s="141" t="s">
        <v>441</v>
      </c>
      <c r="G872" s="143">
        <v>13621</v>
      </c>
      <c r="H872" s="144">
        <v>41757</v>
      </c>
      <c r="I872" s="145">
        <v>41788</v>
      </c>
      <c r="J872" s="146">
        <v>116.81</v>
      </c>
      <c r="K872" s="3">
        <v>245409</v>
      </c>
      <c r="L872" s="116">
        <f t="shared" ref="L872:L875" si="325">+K872</f>
        <v>245409</v>
      </c>
      <c r="M872" s="147">
        <f t="shared" ref="M872:M875" si="326">L872*$M$3/J872</f>
        <v>247236.80438318636</v>
      </c>
      <c r="N872" s="6">
        <f t="shared" ref="N872:N875" si="327">M872</f>
        <v>247236.80438318636</v>
      </c>
      <c r="O872" s="18">
        <f t="shared" si="320"/>
        <v>4.0000000000000003E-5</v>
      </c>
      <c r="P872" s="14" t="s">
        <v>459</v>
      </c>
      <c r="Q872" s="217">
        <f t="shared" si="289"/>
        <v>-13621</v>
      </c>
    </row>
    <row r="873" spans="1:17" s="148" customFormat="1" ht="45" x14ac:dyDescent="0.25">
      <c r="A873" s="98" t="s">
        <v>192</v>
      </c>
      <c r="B873" s="139">
        <v>830114068</v>
      </c>
      <c r="C873" s="140" t="s">
        <v>299</v>
      </c>
      <c r="D873" s="141" t="s">
        <v>359</v>
      </c>
      <c r="E873" s="142" t="s">
        <v>352</v>
      </c>
      <c r="F873" s="141" t="s">
        <v>441</v>
      </c>
      <c r="G873" s="143">
        <v>13905</v>
      </c>
      <c r="H873" s="144">
        <v>41780</v>
      </c>
      <c r="I873" s="145">
        <v>41812</v>
      </c>
      <c r="J873" s="146">
        <v>116.91</v>
      </c>
      <c r="K873" s="3">
        <v>7965489</v>
      </c>
      <c r="L873" s="116">
        <f t="shared" si="325"/>
        <v>7965489</v>
      </c>
      <c r="M873" s="147">
        <f t="shared" si="326"/>
        <v>8017951.8049781891</v>
      </c>
      <c r="N873" s="6">
        <f t="shared" si="327"/>
        <v>8017951.8049781891</v>
      </c>
      <c r="O873" s="18">
        <f t="shared" si="320"/>
        <v>1.16E-3</v>
      </c>
      <c r="P873" s="14" t="s">
        <v>459</v>
      </c>
      <c r="Q873" s="217">
        <f t="shared" si="289"/>
        <v>-13905</v>
      </c>
    </row>
    <row r="874" spans="1:17" s="148" customFormat="1" ht="45" x14ac:dyDescent="0.25">
      <c r="A874" s="98" t="s">
        <v>192</v>
      </c>
      <c r="B874" s="139">
        <v>830114068</v>
      </c>
      <c r="C874" s="140" t="s">
        <v>299</v>
      </c>
      <c r="D874" s="141" t="s">
        <v>359</v>
      </c>
      <c r="E874" s="142" t="s">
        <v>352</v>
      </c>
      <c r="F874" s="141" t="s">
        <v>441</v>
      </c>
      <c r="G874" s="143">
        <v>14160</v>
      </c>
      <c r="H874" s="144">
        <v>41792</v>
      </c>
      <c r="I874" s="145">
        <v>41823</v>
      </c>
      <c r="J874" s="146">
        <v>117.09</v>
      </c>
      <c r="K874" s="3">
        <v>7965489</v>
      </c>
      <c r="L874" s="116">
        <f t="shared" si="325"/>
        <v>7965489</v>
      </c>
      <c r="M874" s="147">
        <f t="shared" si="326"/>
        <v>8005625.9759159628</v>
      </c>
      <c r="N874" s="6">
        <f t="shared" si="327"/>
        <v>8005625.9759159628</v>
      </c>
      <c r="O874" s="18">
        <f t="shared" si="320"/>
        <v>1.16E-3</v>
      </c>
      <c r="P874" s="14" t="s">
        <v>459</v>
      </c>
      <c r="Q874" s="217">
        <f t="shared" si="289"/>
        <v>-14160</v>
      </c>
    </row>
    <row r="875" spans="1:17" s="148" customFormat="1" ht="45" x14ac:dyDescent="0.25">
      <c r="A875" s="98" t="s">
        <v>192</v>
      </c>
      <c r="B875" s="139">
        <v>830114068</v>
      </c>
      <c r="C875" s="140" t="s">
        <v>299</v>
      </c>
      <c r="D875" s="141" t="s">
        <v>359</v>
      </c>
      <c r="E875" s="142" t="s">
        <v>352</v>
      </c>
      <c r="F875" s="141" t="s">
        <v>441</v>
      </c>
      <c r="G875" s="143">
        <v>14640</v>
      </c>
      <c r="H875" s="144">
        <v>41853</v>
      </c>
      <c r="I875" s="145">
        <v>41885</v>
      </c>
      <c r="J875" s="146">
        <v>117.49</v>
      </c>
      <c r="K875" s="3">
        <v>5522361</v>
      </c>
      <c r="L875" s="116">
        <f t="shared" si="325"/>
        <v>5522361</v>
      </c>
      <c r="M875" s="147">
        <f t="shared" si="326"/>
        <v>5531291.535279599</v>
      </c>
      <c r="N875" s="6">
        <f t="shared" si="327"/>
        <v>5531291.535279599</v>
      </c>
      <c r="O875" s="18">
        <f t="shared" si="320"/>
        <v>8.0000000000000004E-4</v>
      </c>
      <c r="P875" s="14" t="s">
        <v>459</v>
      </c>
      <c r="Q875" s="217">
        <f t="shared" si="289"/>
        <v>-14640</v>
      </c>
    </row>
    <row r="876" spans="1:17" s="148" customFormat="1" x14ac:dyDescent="0.25">
      <c r="A876" s="252" t="s">
        <v>391</v>
      </c>
      <c r="B876" s="252"/>
      <c r="C876" s="252"/>
      <c r="D876" s="252"/>
      <c r="E876" s="252"/>
      <c r="F876" s="252"/>
      <c r="G876" s="252"/>
      <c r="H876" s="149"/>
      <c r="I876" s="150"/>
      <c r="J876" s="151"/>
      <c r="K876" s="120">
        <f>SUM(K871:K875)</f>
        <v>23175721</v>
      </c>
      <c r="L876" s="120">
        <f t="shared" ref="L876:O876" si="328">SUM(L871:L875)</f>
        <v>23175721</v>
      </c>
      <c r="M876" s="121">
        <f t="shared" si="328"/>
        <v>23290079.604334008</v>
      </c>
      <c r="N876" s="152">
        <f t="shared" si="328"/>
        <v>23290079.604334008</v>
      </c>
      <c r="O876" s="153">
        <f t="shared" si="328"/>
        <v>3.3799999999999998E-3</v>
      </c>
      <c r="P876" s="15"/>
      <c r="Q876" s="217"/>
    </row>
    <row r="877" spans="1:17" s="148" customFormat="1" x14ac:dyDescent="0.25">
      <c r="A877" s="154"/>
      <c r="B877" s="155"/>
      <c r="C877" s="156"/>
      <c r="D877" s="156"/>
      <c r="E877" s="157"/>
      <c r="F877" s="156"/>
      <c r="G877" s="156"/>
      <c r="H877" s="158"/>
      <c r="I877" s="159"/>
      <c r="J877" s="160"/>
      <c r="K877" s="161"/>
      <c r="L877" s="162"/>
      <c r="M877" s="163"/>
      <c r="N877" s="164"/>
      <c r="O877" s="20"/>
      <c r="P877" s="165"/>
      <c r="Q877" s="218"/>
    </row>
    <row r="878" spans="1:17" s="148" customFormat="1" ht="30" x14ac:dyDescent="0.25">
      <c r="A878" s="98" t="s">
        <v>193</v>
      </c>
      <c r="B878" s="139">
        <v>800190654</v>
      </c>
      <c r="C878" s="140" t="s">
        <v>300</v>
      </c>
      <c r="D878" s="141" t="s">
        <v>359</v>
      </c>
      <c r="E878" s="142" t="s">
        <v>352</v>
      </c>
      <c r="F878" s="141" t="s">
        <v>441</v>
      </c>
      <c r="G878" s="143">
        <v>28004</v>
      </c>
      <c r="H878" s="144">
        <v>41808</v>
      </c>
      <c r="I878" s="145">
        <v>41839</v>
      </c>
      <c r="J878" s="146">
        <v>117.09</v>
      </c>
      <c r="K878" s="3">
        <v>156819</v>
      </c>
      <c r="L878" s="116">
        <f>+K878</f>
        <v>156819</v>
      </c>
      <c r="M878" s="147">
        <f>L878*M3/J878</f>
        <v>157609.18882910581</v>
      </c>
      <c r="N878" s="6">
        <f>M878</f>
        <v>157609.18882910581</v>
      </c>
      <c r="O878" s="18">
        <f t="shared" si="320"/>
        <v>2.0000000000000002E-5</v>
      </c>
      <c r="P878" s="14"/>
      <c r="Q878" s="217">
        <f t="shared" si="289"/>
        <v>-28004</v>
      </c>
    </row>
    <row r="879" spans="1:17" s="148" customFormat="1" x14ac:dyDescent="0.25">
      <c r="A879" s="252" t="s">
        <v>391</v>
      </c>
      <c r="B879" s="252"/>
      <c r="C879" s="252"/>
      <c r="D879" s="252"/>
      <c r="E879" s="252"/>
      <c r="F879" s="252"/>
      <c r="G879" s="252"/>
      <c r="H879" s="149"/>
      <c r="I879" s="150"/>
      <c r="J879" s="151"/>
      <c r="K879" s="120">
        <f>SUM(K878)</f>
        <v>156819</v>
      </c>
      <c r="L879" s="120">
        <f t="shared" ref="L879" si="329">SUM(L878)</f>
        <v>156819</v>
      </c>
      <c r="M879" s="121">
        <f t="shared" ref="M879" si="330">SUM(M878)</f>
        <v>157609.18882910581</v>
      </c>
      <c r="N879" s="152">
        <f>SUM(N878)</f>
        <v>157609.18882910581</v>
      </c>
      <c r="O879" s="153">
        <f>SUM(O878)</f>
        <v>2.0000000000000002E-5</v>
      </c>
      <c r="P879" s="15"/>
      <c r="Q879" s="217"/>
    </row>
    <row r="880" spans="1:17" s="148" customFormat="1" x14ac:dyDescent="0.25">
      <c r="A880" s="154"/>
      <c r="B880" s="155"/>
      <c r="C880" s="156"/>
      <c r="D880" s="156"/>
      <c r="E880" s="157"/>
      <c r="F880" s="156"/>
      <c r="G880" s="156"/>
      <c r="H880" s="158"/>
      <c r="I880" s="159"/>
      <c r="J880" s="160"/>
      <c r="K880" s="161"/>
      <c r="L880" s="162"/>
      <c r="M880" s="163"/>
      <c r="N880" s="164"/>
      <c r="O880" s="20"/>
      <c r="P880" s="165"/>
      <c r="Q880" s="218"/>
    </row>
    <row r="881" spans="1:17" s="148" customFormat="1" ht="45" x14ac:dyDescent="0.25">
      <c r="A881" s="98" t="s">
        <v>194</v>
      </c>
      <c r="B881" s="139">
        <v>800230444</v>
      </c>
      <c r="C881" s="140" t="s">
        <v>301</v>
      </c>
      <c r="D881" s="141" t="s">
        <v>460</v>
      </c>
      <c r="E881" s="142" t="s">
        <v>352</v>
      </c>
      <c r="F881" s="141" t="s">
        <v>441</v>
      </c>
      <c r="G881" s="143">
        <v>1313</v>
      </c>
      <c r="H881" s="144">
        <v>41913</v>
      </c>
      <c r="I881" s="145">
        <f>+H881</f>
        <v>41913</v>
      </c>
      <c r="J881" s="146">
        <v>117.68</v>
      </c>
      <c r="K881" s="3">
        <v>52550</v>
      </c>
      <c r="L881" s="147">
        <v>0</v>
      </c>
      <c r="M881" s="147">
        <v>0</v>
      </c>
      <c r="N881" s="147">
        <f>K881</f>
        <v>52550</v>
      </c>
      <c r="O881" s="18">
        <f t="shared" si="320"/>
        <v>1.0000000000000001E-5</v>
      </c>
      <c r="P881" s="14"/>
      <c r="Q881" s="217">
        <f t="shared" si="289"/>
        <v>-1313</v>
      </c>
    </row>
    <row r="882" spans="1:17" s="148" customFormat="1" ht="45" x14ac:dyDescent="0.25">
      <c r="A882" s="98" t="s">
        <v>194</v>
      </c>
      <c r="B882" s="139">
        <v>800230444</v>
      </c>
      <c r="C882" s="140" t="s">
        <v>301</v>
      </c>
      <c r="D882" s="141" t="s">
        <v>460</v>
      </c>
      <c r="E882" s="142" t="s">
        <v>352</v>
      </c>
      <c r="F882" s="141" t="s">
        <v>441</v>
      </c>
      <c r="G882" s="143">
        <v>23036</v>
      </c>
      <c r="H882" s="144">
        <v>41913</v>
      </c>
      <c r="I882" s="145">
        <f t="shared" ref="I882:I887" si="331">+H882</f>
        <v>41913</v>
      </c>
      <c r="J882" s="146">
        <v>117.68</v>
      </c>
      <c r="K882" s="3">
        <v>52550</v>
      </c>
      <c r="L882" s="147">
        <v>0</v>
      </c>
      <c r="M882" s="147">
        <v>0</v>
      </c>
      <c r="N882" s="147">
        <f t="shared" ref="N882:N887" si="332">K882</f>
        <v>52550</v>
      </c>
      <c r="O882" s="18">
        <f t="shared" si="320"/>
        <v>1.0000000000000001E-5</v>
      </c>
      <c r="P882" s="14"/>
      <c r="Q882" s="217">
        <f t="shared" si="289"/>
        <v>-23036</v>
      </c>
    </row>
    <row r="883" spans="1:17" s="148" customFormat="1" ht="45" x14ac:dyDescent="0.25">
      <c r="A883" s="98" t="s">
        <v>194</v>
      </c>
      <c r="B883" s="139">
        <v>800230444</v>
      </c>
      <c r="C883" s="140" t="s">
        <v>301</v>
      </c>
      <c r="D883" s="141" t="s">
        <v>460</v>
      </c>
      <c r="E883" s="142" t="s">
        <v>352</v>
      </c>
      <c r="F883" s="141" t="s">
        <v>441</v>
      </c>
      <c r="G883" s="143">
        <v>23038</v>
      </c>
      <c r="H883" s="144">
        <v>41913</v>
      </c>
      <c r="I883" s="145">
        <f t="shared" si="331"/>
        <v>41913</v>
      </c>
      <c r="J883" s="146">
        <v>117.68</v>
      </c>
      <c r="K883" s="3">
        <v>52550</v>
      </c>
      <c r="L883" s="147">
        <v>0</v>
      </c>
      <c r="M883" s="147">
        <v>0</v>
      </c>
      <c r="N883" s="147">
        <f t="shared" si="332"/>
        <v>52550</v>
      </c>
      <c r="O883" s="18">
        <f t="shared" si="320"/>
        <v>1.0000000000000001E-5</v>
      </c>
      <c r="P883" s="14"/>
      <c r="Q883" s="217">
        <f t="shared" si="289"/>
        <v>-23038</v>
      </c>
    </row>
    <row r="884" spans="1:17" s="148" customFormat="1" ht="45" x14ac:dyDescent="0.25">
      <c r="A884" s="98" t="s">
        <v>194</v>
      </c>
      <c r="B884" s="139">
        <v>800230444</v>
      </c>
      <c r="C884" s="140" t="s">
        <v>301</v>
      </c>
      <c r="D884" s="141" t="s">
        <v>460</v>
      </c>
      <c r="E884" s="142" t="s">
        <v>352</v>
      </c>
      <c r="F884" s="141" t="s">
        <v>441</v>
      </c>
      <c r="G884" s="143">
        <v>23064</v>
      </c>
      <c r="H884" s="144">
        <v>41913</v>
      </c>
      <c r="I884" s="145">
        <f t="shared" si="331"/>
        <v>41913</v>
      </c>
      <c r="J884" s="146">
        <v>117.68</v>
      </c>
      <c r="K884" s="3">
        <v>52550</v>
      </c>
      <c r="L884" s="147">
        <v>0</v>
      </c>
      <c r="M884" s="147">
        <v>0</v>
      </c>
      <c r="N884" s="147">
        <f t="shared" si="332"/>
        <v>52550</v>
      </c>
      <c r="O884" s="18">
        <f t="shared" si="320"/>
        <v>1.0000000000000001E-5</v>
      </c>
      <c r="P884" s="14"/>
      <c r="Q884" s="217">
        <f t="shared" si="289"/>
        <v>-23064</v>
      </c>
    </row>
    <row r="885" spans="1:17" s="148" customFormat="1" ht="45" x14ac:dyDescent="0.25">
      <c r="A885" s="98" t="s">
        <v>194</v>
      </c>
      <c r="B885" s="139">
        <v>800230444</v>
      </c>
      <c r="C885" s="140" t="s">
        <v>301</v>
      </c>
      <c r="D885" s="141" t="s">
        <v>460</v>
      </c>
      <c r="E885" s="142" t="s">
        <v>352</v>
      </c>
      <c r="F885" s="141" t="s">
        <v>441</v>
      </c>
      <c r="G885" s="143">
        <v>23067</v>
      </c>
      <c r="H885" s="144">
        <v>41913</v>
      </c>
      <c r="I885" s="145">
        <f t="shared" si="331"/>
        <v>41913</v>
      </c>
      <c r="J885" s="146">
        <v>117.68</v>
      </c>
      <c r="K885" s="3">
        <v>23886</v>
      </c>
      <c r="L885" s="147">
        <v>0</v>
      </c>
      <c r="M885" s="147">
        <v>0</v>
      </c>
      <c r="N885" s="147">
        <f t="shared" si="332"/>
        <v>23886</v>
      </c>
      <c r="O885" s="18">
        <f t="shared" si="320"/>
        <v>0</v>
      </c>
      <c r="P885" s="14"/>
      <c r="Q885" s="217">
        <f t="shared" si="289"/>
        <v>-23067</v>
      </c>
    </row>
    <row r="886" spans="1:17" s="148" customFormat="1" ht="45" x14ac:dyDescent="0.25">
      <c r="A886" s="98" t="s">
        <v>194</v>
      </c>
      <c r="B886" s="139">
        <v>800230444</v>
      </c>
      <c r="C886" s="140" t="s">
        <v>301</v>
      </c>
      <c r="D886" s="141" t="s">
        <v>460</v>
      </c>
      <c r="E886" s="142" t="s">
        <v>352</v>
      </c>
      <c r="F886" s="141" t="s">
        <v>441</v>
      </c>
      <c r="G886" s="143">
        <v>23069</v>
      </c>
      <c r="H886" s="144">
        <v>41913</v>
      </c>
      <c r="I886" s="145">
        <f t="shared" si="331"/>
        <v>41913</v>
      </c>
      <c r="J886" s="146">
        <v>117.68</v>
      </c>
      <c r="K886" s="3">
        <v>23886</v>
      </c>
      <c r="L886" s="147">
        <v>0</v>
      </c>
      <c r="M886" s="147">
        <v>0</v>
      </c>
      <c r="N886" s="147">
        <f t="shared" si="332"/>
        <v>23886</v>
      </c>
      <c r="O886" s="18">
        <f t="shared" si="320"/>
        <v>0</v>
      </c>
      <c r="P886" s="14"/>
      <c r="Q886" s="217">
        <f t="shared" si="289"/>
        <v>-23069</v>
      </c>
    </row>
    <row r="887" spans="1:17" s="148" customFormat="1" ht="45" x14ac:dyDescent="0.25">
      <c r="A887" s="98" t="s">
        <v>194</v>
      </c>
      <c r="B887" s="139">
        <v>800230444</v>
      </c>
      <c r="C887" s="140" t="s">
        <v>301</v>
      </c>
      <c r="D887" s="141" t="s">
        <v>460</v>
      </c>
      <c r="E887" s="142" t="s">
        <v>352</v>
      </c>
      <c r="F887" s="141" t="s">
        <v>441</v>
      </c>
      <c r="G887" s="143">
        <v>23070</v>
      </c>
      <c r="H887" s="144">
        <v>41913</v>
      </c>
      <c r="I887" s="145">
        <f t="shared" si="331"/>
        <v>41913</v>
      </c>
      <c r="J887" s="146">
        <v>117.68</v>
      </c>
      <c r="K887" s="3">
        <v>52550</v>
      </c>
      <c r="L887" s="147">
        <v>0</v>
      </c>
      <c r="M887" s="147">
        <v>0</v>
      </c>
      <c r="N887" s="147">
        <f t="shared" si="332"/>
        <v>52550</v>
      </c>
      <c r="O887" s="18">
        <f t="shared" si="320"/>
        <v>1.0000000000000001E-5</v>
      </c>
      <c r="P887" s="14"/>
      <c r="Q887" s="217">
        <f t="shared" si="289"/>
        <v>-23070</v>
      </c>
    </row>
    <row r="888" spans="1:17" s="148" customFormat="1" x14ac:dyDescent="0.25">
      <c r="A888" s="252" t="s">
        <v>391</v>
      </c>
      <c r="B888" s="252"/>
      <c r="C888" s="252"/>
      <c r="D888" s="252"/>
      <c r="E888" s="252"/>
      <c r="F888" s="252"/>
      <c r="G888" s="252"/>
      <c r="H888" s="149"/>
      <c r="I888" s="150"/>
      <c r="J888" s="151"/>
      <c r="K888" s="120">
        <f>SUM(K881:K887)</f>
        <v>310522</v>
      </c>
      <c r="L888" s="120">
        <f t="shared" ref="L888:O888" si="333">SUM(L881:L887)</f>
        <v>0</v>
      </c>
      <c r="M888" s="121">
        <f t="shared" si="333"/>
        <v>0</v>
      </c>
      <c r="N888" s="152">
        <f t="shared" si="333"/>
        <v>310522</v>
      </c>
      <c r="O888" s="153">
        <f t="shared" si="333"/>
        <v>5.0000000000000002E-5</v>
      </c>
      <c r="P888" s="15"/>
      <c r="Q888" s="217"/>
    </row>
    <row r="889" spans="1:17" s="148" customFormat="1" x14ac:dyDescent="0.25">
      <c r="A889" s="154"/>
      <c r="B889" s="155"/>
      <c r="C889" s="156"/>
      <c r="D889" s="156"/>
      <c r="E889" s="157"/>
      <c r="F889" s="156"/>
      <c r="G889" s="156"/>
      <c r="H889" s="158"/>
      <c r="I889" s="159"/>
      <c r="J889" s="160"/>
      <c r="K889" s="161"/>
      <c r="L889" s="162"/>
      <c r="M889" s="163"/>
      <c r="N889" s="164"/>
      <c r="O889" s="20"/>
      <c r="P889" s="165"/>
      <c r="Q889" s="218"/>
    </row>
    <row r="890" spans="1:17" s="148" customFormat="1" ht="45" x14ac:dyDescent="0.25">
      <c r="A890" s="98" t="s">
        <v>195</v>
      </c>
      <c r="B890" s="139">
        <v>900047822</v>
      </c>
      <c r="C890" s="140" t="s">
        <v>302</v>
      </c>
      <c r="D890" s="141" t="s">
        <v>359</v>
      </c>
      <c r="E890" s="142" t="s">
        <v>352</v>
      </c>
      <c r="F890" s="141" t="s">
        <v>441</v>
      </c>
      <c r="G890" s="143">
        <v>200232369</v>
      </c>
      <c r="H890" s="144">
        <v>41767</v>
      </c>
      <c r="I890" s="145">
        <f>+H890+31</f>
        <v>41798</v>
      </c>
      <c r="J890" s="146">
        <v>116.91</v>
      </c>
      <c r="K890" s="3">
        <v>647548</v>
      </c>
      <c r="L890" s="116">
        <f>+K890</f>
        <v>647548</v>
      </c>
      <c r="M890" s="147">
        <f>L890*$M$3/J890</f>
        <v>651812.92139252415</v>
      </c>
      <c r="N890" s="6">
        <f>M890</f>
        <v>651812.92139252415</v>
      </c>
      <c r="O890" s="18">
        <f t="shared" si="320"/>
        <v>9.0000000000000006E-5</v>
      </c>
      <c r="P890" s="14"/>
      <c r="Q890" s="217">
        <f t="shared" ref="Q890:Q963" si="334">+G890*-1</f>
        <v>-200232369</v>
      </c>
    </row>
    <row r="891" spans="1:17" s="148" customFormat="1" ht="45" x14ac:dyDescent="0.25">
      <c r="A891" s="98" t="s">
        <v>195</v>
      </c>
      <c r="B891" s="139">
        <v>900047822</v>
      </c>
      <c r="C891" s="140" t="s">
        <v>302</v>
      </c>
      <c r="D891" s="141" t="s">
        <v>359</v>
      </c>
      <c r="E891" s="142" t="s">
        <v>352</v>
      </c>
      <c r="F891" s="141" t="s">
        <v>441</v>
      </c>
      <c r="G891" s="143">
        <v>200241393</v>
      </c>
      <c r="H891" s="144">
        <v>41862</v>
      </c>
      <c r="I891" s="145">
        <f t="shared" ref="I891:I894" si="335">+H891+31</f>
        <v>41893</v>
      </c>
      <c r="J891" s="146">
        <v>117.49</v>
      </c>
      <c r="K891" s="3">
        <v>1579363</v>
      </c>
      <c r="L891" s="116">
        <f t="shared" ref="L891" si="336">+K891</f>
        <v>1579363</v>
      </c>
      <c r="M891" s="147">
        <f>L891*$M$3/J891</f>
        <v>1581917.0809430592</v>
      </c>
      <c r="N891" s="6">
        <f>M891</f>
        <v>1581917.0809430592</v>
      </c>
      <c r="O891" s="18">
        <f t="shared" si="320"/>
        <v>2.3000000000000001E-4</v>
      </c>
      <c r="P891" s="14"/>
      <c r="Q891" s="217">
        <f t="shared" si="334"/>
        <v>-200241393</v>
      </c>
    </row>
    <row r="892" spans="1:17" s="148" customFormat="1" ht="45" x14ac:dyDescent="0.25">
      <c r="A892" s="98" t="s">
        <v>195</v>
      </c>
      <c r="B892" s="139">
        <v>900047822</v>
      </c>
      <c r="C892" s="140" t="s">
        <v>302</v>
      </c>
      <c r="D892" s="141" t="s">
        <v>359</v>
      </c>
      <c r="E892" s="142" t="s">
        <v>352</v>
      </c>
      <c r="F892" s="141" t="s">
        <v>441</v>
      </c>
      <c r="G892" s="143">
        <v>200243815</v>
      </c>
      <c r="H892" s="144">
        <v>41886</v>
      </c>
      <c r="I892" s="145">
        <f t="shared" si="335"/>
        <v>41917</v>
      </c>
      <c r="J892" s="146">
        <v>117.68</v>
      </c>
      <c r="K892" s="3">
        <v>72731</v>
      </c>
      <c r="L892" s="116">
        <v>0</v>
      </c>
      <c r="M892" s="116">
        <v>0</v>
      </c>
      <c r="N892" s="6">
        <f>K892</f>
        <v>72731</v>
      </c>
      <c r="O892" s="18">
        <f t="shared" si="320"/>
        <v>1.0000000000000001E-5</v>
      </c>
      <c r="P892" s="14"/>
      <c r="Q892" s="217">
        <f t="shared" si="334"/>
        <v>-200243815</v>
      </c>
    </row>
    <row r="893" spans="1:17" s="148" customFormat="1" ht="45" x14ac:dyDescent="0.25">
      <c r="A893" s="98" t="s">
        <v>195</v>
      </c>
      <c r="B893" s="139">
        <v>900047822</v>
      </c>
      <c r="C893" s="140" t="s">
        <v>302</v>
      </c>
      <c r="D893" s="141" t="s">
        <v>359</v>
      </c>
      <c r="E893" s="142" t="s">
        <v>352</v>
      </c>
      <c r="F893" s="141" t="s">
        <v>441</v>
      </c>
      <c r="G893" s="143">
        <v>200243816</v>
      </c>
      <c r="H893" s="144">
        <v>41886</v>
      </c>
      <c r="I893" s="145">
        <f t="shared" si="335"/>
        <v>41917</v>
      </c>
      <c r="J893" s="146">
        <v>117.68</v>
      </c>
      <c r="K893" s="3">
        <v>124741</v>
      </c>
      <c r="L893" s="116">
        <v>0</v>
      </c>
      <c r="M893" s="116">
        <v>0</v>
      </c>
      <c r="N893" s="6">
        <f t="shared" ref="N893:N894" si="337">K893</f>
        <v>124741</v>
      </c>
      <c r="O893" s="18">
        <f t="shared" si="320"/>
        <v>2.0000000000000002E-5</v>
      </c>
      <c r="P893" s="14"/>
      <c r="Q893" s="217">
        <f t="shared" si="334"/>
        <v>-200243816</v>
      </c>
    </row>
    <row r="894" spans="1:17" s="148" customFormat="1" ht="45" x14ac:dyDescent="0.25">
      <c r="A894" s="98" t="s">
        <v>195</v>
      </c>
      <c r="B894" s="139">
        <v>900047822</v>
      </c>
      <c r="C894" s="140" t="s">
        <v>302</v>
      </c>
      <c r="D894" s="141" t="s">
        <v>359</v>
      </c>
      <c r="E894" s="142" t="s">
        <v>352</v>
      </c>
      <c r="F894" s="141" t="s">
        <v>441</v>
      </c>
      <c r="G894" s="143">
        <v>200243817</v>
      </c>
      <c r="H894" s="144">
        <v>41886</v>
      </c>
      <c r="I894" s="145">
        <f t="shared" si="335"/>
        <v>41917</v>
      </c>
      <c r="J894" s="146">
        <v>117.68</v>
      </c>
      <c r="K894" s="3">
        <v>25740</v>
      </c>
      <c r="L894" s="116">
        <v>0</v>
      </c>
      <c r="M894" s="116">
        <v>0</v>
      </c>
      <c r="N894" s="6">
        <f t="shared" si="337"/>
        <v>25740</v>
      </c>
      <c r="O894" s="18">
        <f t="shared" si="320"/>
        <v>0</v>
      </c>
      <c r="P894" s="14"/>
      <c r="Q894" s="217">
        <f t="shared" si="334"/>
        <v>-200243817</v>
      </c>
    </row>
    <row r="895" spans="1:17" s="148" customFormat="1" x14ac:dyDescent="0.25">
      <c r="A895" s="252" t="s">
        <v>391</v>
      </c>
      <c r="B895" s="252"/>
      <c r="C895" s="252"/>
      <c r="D895" s="252"/>
      <c r="E895" s="252"/>
      <c r="F895" s="252"/>
      <c r="G895" s="252"/>
      <c r="H895" s="149"/>
      <c r="I895" s="150"/>
      <c r="J895" s="151"/>
      <c r="K895" s="120">
        <f>SUM(K890:K894)</f>
        <v>2450123</v>
      </c>
      <c r="L895" s="120">
        <f t="shared" ref="L895:O895" si="338">SUM(L890:L894)</f>
        <v>2226911</v>
      </c>
      <c r="M895" s="121">
        <f t="shared" si="338"/>
        <v>2233730.0023355833</v>
      </c>
      <c r="N895" s="152">
        <f t="shared" si="338"/>
        <v>2456942.0023355833</v>
      </c>
      <c r="O895" s="153">
        <f t="shared" si="338"/>
        <v>3.5000000000000005E-4</v>
      </c>
      <c r="P895" s="15"/>
      <c r="Q895" s="217"/>
    </row>
    <row r="896" spans="1:17" s="148" customFormat="1" x14ac:dyDescent="0.25">
      <c r="A896" s="154"/>
      <c r="B896" s="155"/>
      <c r="C896" s="156"/>
      <c r="D896" s="156"/>
      <c r="E896" s="157"/>
      <c r="F896" s="156"/>
      <c r="G896" s="156"/>
      <c r="H896" s="158"/>
      <c r="I896" s="159"/>
      <c r="J896" s="160"/>
      <c r="K896" s="161"/>
      <c r="L896" s="162"/>
      <c r="M896" s="163"/>
      <c r="N896" s="164"/>
      <c r="O896" s="20"/>
      <c r="P896" s="165"/>
      <c r="Q896" s="218"/>
    </row>
    <row r="897" spans="1:17" s="148" customFormat="1" ht="30" x14ac:dyDescent="0.25">
      <c r="A897" s="98" t="s">
        <v>196</v>
      </c>
      <c r="B897" s="139">
        <v>17100966</v>
      </c>
      <c r="C897" s="140" t="s">
        <v>303</v>
      </c>
      <c r="D897" s="141" t="s">
        <v>359</v>
      </c>
      <c r="E897" s="142" t="s">
        <v>352</v>
      </c>
      <c r="F897" s="141" t="s">
        <v>441</v>
      </c>
      <c r="G897" s="143">
        <v>571</v>
      </c>
      <c r="H897" s="144">
        <v>41655</v>
      </c>
      <c r="I897" s="145">
        <v>41687</v>
      </c>
      <c r="J897" s="146">
        <v>115.26</v>
      </c>
      <c r="K897" s="3">
        <v>1388750</v>
      </c>
      <c r="L897" s="116">
        <f>+K897</f>
        <v>1388750</v>
      </c>
      <c r="M897" s="147">
        <f>L897*$M$3/J897</f>
        <v>1417908.2075307998</v>
      </c>
      <c r="N897" s="6">
        <f>M897</f>
        <v>1417908.2075307998</v>
      </c>
      <c r="O897" s="18">
        <f t="shared" si="320"/>
        <v>2.1000000000000001E-4</v>
      </c>
      <c r="P897" s="14"/>
      <c r="Q897" s="217">
        <f t="shared" si="334"/>
        <v>-571</v>
      </c>
    </row>
    <row r="898" spans="1:17" s="148" customFormat="1" ht="30" x14ac:dyDescent="0.25">
      <c r="A898" s="98" t="s">
        <v>196</v>
      </c>
      <c r="B898" s="139">
        <v>17100966</v>
      </c>
      <c r="C898" s="140" t="s">
        <v>303</v>
      </c>
      <c r="D898" s="141" t="s">
        <v>359</v>
      </c>
      <c r="E898" s="142" t="s">
        <v>352</v>
      </c>
      <c r="F898" s="141" t="s">
        <v>441</v>
      </c>
      <c r="G898" s="143">
        <v>575</v>
      </c>
      <c r="H898" s="144">
        <v>41716</v>
      </c>
      <c r="I898" s="145">
        <v>41748</v>
      </c>
      <c r="J898" s="146">
        <v>116.24</v>
      </c>
      <c r="K898" s="3">
        <v>1418750</v>
      </c>
      <c r="L898" s="116">
        <f t="shared" ref="L898:L900" si="339">+K898</f>
        <v>1418750</v>
      </c>
      <c r="M898" s="147">
        <f t="shared" ref="M898:M901" si="340">L898*$M$3/J898</f>
        <v>1436325.7054370269</v>
      </c>
      <c r="N898" s="6">
        <f t="shared" ref="N898:N901" si="341">M898</f>
        <v>1436325.7054370269</v>
      </c>
      <c r="O898" s="18">
        <f t="shared" si="320"/>
        <v>2.1000000000000001E-4</v>
      </c>
      <c r="P898" s="14"/>
      <c r="Q898" s="217">
        <f t="shared" si="334"/>
        <v>-575</v>
      </c>
    </row>
    <row r="899" spans="1:17" s="148" customFormat="1" ht="30" x14ac:dyDescent="0.25">
      <c r="A899" s="98" t="s">
        <v>196</v>
      </c>
      <c r="B899" s="139">
        <v>17100966</v>
      </c>
      <c r="C899" s="140" t="s">
        <v>303</v>
      </c>
      <c r="D899" s="141" t="s">
        <v>359</v>
      </c>
      <c r="E899" s="142" t="s">
        <v>352</v>
      </c>
      <c r="F899" s="141" t="s">
        <v>441</v>
      </c>
      <c r="G899" s="143">
        <v>579</v>
      </c>
      <c r="H899" s="144">
        <v>41764</v>
      </c>
      <c r="I899" s="145">
        <v>41796</v>
      </c>
      <c r="J899" s="146">
        <v>116.91</v>
      </c>
      <c r="K899" s="3">
        <v>1532250</v>
      </c>
      <c r="L899" s="116">
        <f t="shared" si="339"/>
        <v>1532250</v>
      </c>
      <c r="M899" s="147">
        <f t="shared" si="340"/>
        <v>1542341.8013856814</v>
      </c>
      <c r="N899" s="6">
        <f t="shared" si="341"/>
        <v>1542341.8013856814</v>
      </c>
      <c r="O899" s="18">
        <f t="shared" si="320"/>
        <v>2.2000000000000001E-4</v>
      </c>
      <c r="P899" s="14"/>
      <c r="Q899" s="217">
        <f t="shared" si="334"/>
        <v>-579</v>
      </c>
    </row>
    <row r="900" spans="1:17" s="148" customFormat="1" ht="30" x14ac:dyDescent="0.25">
      <c r="A900" s="98" t="s">
        <v>196</v>
      </c>
      <c r="B900" s="139">
        <v>17100966</v>
      </c>
      <c r="C900" s="140" t="s">
        <v>303</v>
      </c>
      <c r="D900" s="141" t="s">
        <v>359</v>
      </c>
      <c r="E900" s="142" t="s">
        <v>352</v>
      </c>
      <c r="F900" s="141" t="s">
        <v>441</v>
      </c>
      <c r="G900" s="143">
        <v>581</v>
      </c>
      <c r="H900" s="144">
        <v>41793</v>
      </c>
      <c r="I900" s="145">
        <v>41824</v>
      </c>
      <c r="J900" s="146">
        <v>117.09</v>
      </c>
      <c r="K900" s="3">
        <v>1532250</v>
      </c>
      <c r="L900" s="116">
        <f t="shared" si="339"/>
        <v>1532250</v>
      </c>
      <c r="M900" s="147">
        <f t="shared" si="340"/>
        <v>1539970.7916986933</v>
      </c>
      <c r="N900" s="6">
        <f t="shared" si="341"/>
        <v>1539970.7916986933</v>
      </c>
      <c r="O900" s="18">
        <f t="shared" si="320"/>
        <v>2.2000000000000001E-4</v>
      </c>
      <c r="P900" s="14"/>
      <c r="Q900" s="217">
        <f t="shared" si="334"/>
        <v>-581</v>
      </c>
    </row>
    <row r="901" spans="1:17" s="148" customFormat="1" ht="30" x14ac:dyDescent="0.25">
      <c r="A901" s="98" t="s">
        <v>196</v>
      </c>
      <c r="B901" s="139">
        <v>17100966</v>
      </c>
      <c r="C901" s="140" t="s">
        <v>303</v>
      </c>
      <c r="D901" s="141" t="s">
        <v>359</v>
      </c>
      <c r="E901" s="142" t="s">
        <v>352</v>
      </c>
      <c r="F901" s="141" t="s">
        <v>441</v>
      </c>
      <c r="G901" s="143">
        <v>609</v>
      </c>
      <c r="H901" s="144">
        <v>41867</v>
      </c>
      <c r="I901" s="145">
        <v>41899</v>
      </c>
      <c r="J901" s="146">
        <v>117.49</v>
      </c>
      <c r="K901" s="3">
        <v>1518750</v>
      </c>
      <c r="L901" s="116">
        <f>K901</f>
        <v>1518750</v>
      </c>
      <c r="M901" s="147">
        <f t="shared" si="340"/>
        <v>1521206.0600902205</v>
      </c>
      <c r="N901" s="6">
        <f t="shared" si="341"/>
        <v>1521206.0600902205</v>
      </c>
      <c r="O901" s="18">
        <f t="shared" si="320"/>
        <v>2.2000000000000001E-4</v>
      </c>
      <c r="P901" s="14"/>
      <c r="Q901" s="217">
        <f t="shared" si="334"/>
        <v>-609</v>
      </c>
    </row>
    <row r="902" spans="1:17" s="148" customFormat="1" ht="30" x14ac:dyDescent="0.25">
      <c r="A902" s="98" t="s">
        <v>196</v>
      </c>
      <c r="B902" s="139">
        <v>17100966</v>
      </c>
      <c r="C902" s="140" t="s">
        <v>303</v>
      </c>
      <c r="D902" s="141" t="s">
        <v>359</v>
      </c>
      <c r="E902" s="142" t="s">
        <v>352</v>
      </c>
      <c r="F902" s="141" t="s">
        <v>441</v>
      </c>
      <c r="G902" s="143">
        <v>612</v>
      </c>
      <c r="H902" s="144">
        <v>41898</v>
      </c>
      <c r="I902" s="145">
        <v>41929</v>
      </c>
      <c r="J902" s="146">
        <v>117.68</v>
      </c>
      <c r="K902" s="3">
        <v>1518750</v>
      </c>
      <c r="L902" s="116">
        <v>0</v>
      </c>
      <c r="M902" s="116">
        <v>0</v>
      </c>
      <c r="N902" s="6">
        <f>K902</f>
        <v>1518750</v>
      </c>
      <c r="O902" s="18">
        <f t="shared" si="320"/>
        <v>2.2000000000000001E-4</v>
      </c>
      <c r="P902" s="14"/>
      <c r="Q902" s="217">
        <f t="shared" si="334"/>
        <v>-612</v>
      </c>
    </row>
    <row r="903" spans="1:17" s="148" customFormat="1" x14ac:dyDescent="0.25">
      <c r="A903" s="252" t="s">
        <v>391</v>
      </c>
      <c r="B903" s="252"/>
      <c r="C903" s="252"/>
      <c r="D903" s="252"/>
      <c r="E903" s="252"/>
      <c r="F903" s="252"/>
      <c r="G903" s="252"/>
      <c r="H903" s="149"/>
      <c r="I903" s="150"/>
      <c r="J903" s="151"/>
      <c r="K903" s="120">
        <f>SUM(K897:K902)</f>
        <v>8909500</v>
      </c>
      <c r="L903" s="120">
        <f t="shared" ref="L903:O903" si="342">SUM(L897:L902)</f>
        <v>7390750</v>
      </c>
      <c r="M903" s="121">
        <f t="shared" si="342"/>
        <v>7457752.5661424221</v>
      </c>
      <c r="N903" s="152">
        <f t="shared" si="342"/>
        <v>8976502.5661424212</v>
      </c>
      <c r="O903" s="153">
        <f t="shared" si="342"/>
        <v>1.2999999999999999E-3</v>
      </c>
      <c r="P903" s="15"/>
      <c r="Q903" s="217"/>
    </row>
    <row r="904" spans="1:17" s="148" customFormat="1" x14ac:dyDescent="0.25">
      <c r="A904" s="154"/>
      <c r="B904" s="155"/>
      <c r="C904" s="156"/>
      <c r="D904" s="156"/>
      <c r="E904" s="157"/>
      <c r="F904" s="156"/>
      <c r="G904" s="156"/>
      <c r="H904" s="158"/>
      <c r="I904" s="159"/>
      <c r="J904" s="160"/>
      <c r="K904" s="161"/>
      <c r="L904" s="162"/>
      <c r="M904" s="163"/>
      <c r="N904" s="164"/>
      <c r="O904" s="20"/>
      <c r="P904" s="165"/>
      <c r="Q904" s="218"/>
    </row>
    <row r="905" spans="1:17" s="148" customFormat="1" ht="60" x14ac:dyDescent="0.25">
      <c r="A905" s="98" t="s">
        <v>197</v>
      </c>
      <c r="B905" s="139">
        <v>3859080636</v>
      </c>
      <c r="C905" s="140" t="s">
        <v>304</v>
      </c>
      <c r="D905" s="141" t="s">
        <v>449</v>
      </c>
      <c r="E905" s="142" t="s">
        <v>450</v>
      </c>
      <c r="F905" s="141" t="s">
        <v>441</v>
      </c>
      <c r="G905" s="143">
        <v>5335</v>
      </c>
      <c r="H905" s="144">
        <v>41808</v>
      </c>
      <c r="I905" s="145">
        <f>+H905+31</f>
        <v>41839</v>
      </c>
      <c r="J905" s="146">
        <v>117.09</v>
      </c>
      <c r="K905" s="3">
        <v>15981531.109999999</v>
      </c>
      <c r="L905" s="116">
        <f>+K905</f>
        <v>15981531.109999999</v>
      </c>
      <c r="M905" s="147">
        <f>L905*M3/J905</f>
        <v>16062059.791825091</v>
      </c>
      <c r="N905" s="6">
        <f>M905</f>
        <v>16062059.791825091</v>
      </c>
      <c r="O905" s="18">
        <f t="shared" si="320"/>
        <v>2.33E-3</v>
      </c>
      <c r="P905" s="14"/>
      <c r="Q905" s="217">
        <f t="shared" si="334"/>
        <v>-5335</v>
      </c>
    </row>
    <row r="906" spans="1:17" s="148" customFormat="1" x14ac:dyDescent="0.25">
      <c r="A906" s="252" t="s">
        <v>391</v>
      </c>
      <c r="B906" s="252"/>
      <c r="C906" s="252"/>
      <c r="D906" s="252"/>
      <c r="E906" s="252"/>
      <c r="F906" s="252"/>
      <c r="G906" s="252"/>
      <c r="H906" s="149"/>
      <c r="I906" s="150"/>
      <c r="J906" s="151"/>
      <c r="K906" s="120">
        <f>SUM(K905)</f>
        <v>15981531.109999999</v>
      </c>
      <c r="L906" s="120">
        <f t="shared" ref="L906:O906" si="343">SUM(L905)</f>
        <v>15981531.109999999</v>
      </c>
      <c r="M906" s="121">
        <f t="shared" si="343"/>
        <v>16062059.791825091</v>
      </c>
      <c r="N906" s="152">
        <f t="shared" si="343"/>
        <v>16062059.791825091</v>
      </c>
      <c r="O906" s="153">
        <f t="shared" si="343"/>
        <v>2.33E-3</v>
      </c>
      <c r="P906" s="15"/>
      <c r="Q906" s="217"/>
    </row>
    <row r="907" spans="1:17" s="148" customFormat="1" x14ac:dyDescent="0.25">
      <c r="A907" s="154"/>
      <c r="B907" s="155"/>
      <c r="C907" s="156"/>
      <c r="D907" s="156"/>
      <c r="E907" s="157"/>
      <c r="F907" s="156"/>
      <c r="G907" s="156"/>
      <c r="H907" s="158"/>
      <c r="I907" s="159"/>
      <c r="J907" s="160"/>
      <c r="K907" s="161"/>
      <c r="L907" s="162"/>
      <c r="M907" s="163"/>
      <c r="N907" s="164"/>
      <c r="O907" s="20"/>
      <c r="P907" s="165"/>
      <c r="Q907" s="218"/>
    </row>
    <row r="908" spans="1:17" s="148" customFormat="1" ht="60" x14ac:dyDescent="0.25">
      <c r="A908" s="98" t="s">
        <v>198</v>
      </c>
      <c r="B908" s="139">
        <v>830118523</v>
      </c>
      <c r="C908" s="140" t="s">
        <v>305</v>
      </c>
      <c r="D908" s="141" t="s">
        <v>359</v>
      </c>
      <c r="E908" s="142" t="s">
        <v>352</v>
      </c>
      <c r="F908" s="141" t="s">
        <v>441</v>
      </c>
      <c r="G908" s="143">
        <v>2536</v>
      </c>
      <c r="H908" s="144">
        <v>41761</v>
      </c>
      <c r="I908" s="145">
        <v>41793</v>
      </c>
      <c r="J908" s="146">
        <v>116.91</v>
      </c>
      <c r="K908" s="3">
        <v>5773745</v>
      </c>
      <c r="L908" s="116">
        <f>+K908</f>
        <v>5773745</v>
      </c>
      <c r="M908" s="147">
        <f>L908*M3/J908</f>
        <v>5811772.4027029341</v>
      </c>
      <c r="N908" s="6">
        <f>M908</f>
        <v>5811772.4027029341</v>
      </c>
      <c r="O908" s="18">
        <f t="shared" si="320"/>
        <v>8.4000000000000003E-4</v>
      </c>
      <c r="P908" s="14"/>
      <c r="Q908" s="217">
        <f t="shared" si="334"/>
        <v>-2536</v>
      </c>
    </row>
    <row r="909" spans="1:17" s="148" customFormat="1" x14ac:dyDescent="0.25">
      <c r="A909" s="252" t="s">
        <v>391</v>
      </c>
      <c r="B909" s="252"/>
      <c r="C909" s="252"/>
      <c r="D909" s="252"/>
      <c r="E909" s="252"/>
      <c r="F909" s="252"/>
      <c r="G909" s="252"/>
      <c r="H909" s="149"/>
      <c r="I909" s="150"/>
      <c r="J909" s="151"/>
      <c r="K909" s="120">
        <f>SUM(K908)</f>
        <v>5773745</v>
      </c>
      <c r="L909" s="120">
        <f t="shared" ref="L909" si="344">SUM(L908)</f>
        <v>5773745</v>
      </c>
      <c r="M909" s="121">
        <f t="shared" ref="M909" si="345">SUM(M908)</f>
        <v>5811772.4027029341</v>
      </c>
      <c r="N909" s="152">
        <f t="shared" ref="N909:O909" si="346">SUM(N908)</f>
        <v>5811772.4027029341</v>
      </c>
      <c r="O909" s="153">
        <f t="shared" si="346"/>
        <v>8.4000000000000003E-4</v>
      </c>
      <c r="P909" s="15"/>
      <c r="Q909" s="217"/>
    </row>
    <row r="910" spans="1:17" s="148" customFormat="1" x14ac:dyDescent="0.25">
      <c r="A910" s="154"/>
      <c r="B910" s="155"/>
      <c r="C910" s="156"/>
      <c r="D910" s="156"/>
      <c r="E910" s="157"/>
      <c r="F910" s="156"/>
      <c r="G910" s="156"/>
      <c r="H910" s="158"/>
      <c r="I910" s="159"/>
      <c r="J910" s="160"/>
      <c r="K910" s="161"/>
      <c r="L910" s="162"/>
      <c r="M910" s="163"/>
      <c r="N910" s="164"/>
      <c r="O910" s="20"/>
      <c r="P910" s="165"/>
      <c r="Q910" s="218"/>
    </row>
    <row r="911" spans="1:17" s="148" customFormat="1" ht="45" x14ac:dyDescent="0.25">
      <c r="A911" s="98" t="s">
        <v>199</v>
      </c>
      <c r="B911" s="139">
        <v>830049630</v>
      </c>
      <c r="C911" s="140" t="s">
        <v>306</v>
      </c>
      <c r="D911" s="141" t="s">
        <v>359</v>
      </c>
      <c r="E911" s="142" t="s">
        <v>352</v>
      </c>
      <c r="F911" s="141" t="s">
        <v>441</v>
      </c>
      <c r="G911" s="143">
        <v>237367</v>
      </c>
      <c r="H911" s="144">
        <v>41808</v>
      </c>
      <c r="I911" s="145">
        <v>41839</v>
      </c>
      <c r="J911" s="146">
        <v>117.09</v>
      </c>
      <c r="K911" s="3">
        <v>674330</v>
      </c>
      <c r="L911" s="116">
        <f>+K911</f>
        <v>674330</v>
      </c>
      <c r="M911" s="147">
        <f>L911*$M$3/J911</f>
        <v>677727.8537876847</v>
      </c>
      <c r="N911" s="6">
        <f>M911</f>
        <v>677727.8537876847</v>
      </c>
      <c r="O911" s="18">
        <f t="shared" si="320"/>
        <v>1E-4</v>
      </c>
      <c r="P911" s="14"/>
      <c r="Q911" s="217">
        <f t="shared" si="334"/>
        <v>-237367</v>
      </c>
    </row>
    <row r="912" spans="1:17" s="148" customFormat="1" ht="45" x14ac:dyDescent="0.25">
      <c r="A912" s="98" t="s">
        <v>199</v>
      </c>
      <c r="B912" s="139">
        <v>830049630</v>
      </c>
      <c r="C912" s="140" t="s">
        <v>306</v>
      </c>
      <c r="D912" s="141" t="s">
        <v>359</v>
      </c>
      <c r="E912" s="142" t="s">
        <v>352</v>
      </c>
      <c r="F912" s="141" t="s">
        <v>441</v>
      </c>
      <c r="G912" s="143">
        <v>239561</v>
      </c>
      <c r="H912" s="144">
        <v>41838</v>
      </c>
      <c r="I912" s="145">
        <v>41870</v>
      </c>
      <c r="J912" s="146">
        <v>117.33</v>
      </c>
      <c r="K912" s="3">
        <v>62380</v>
      </c>
      <c r="L912" s="116">
        <f t="shared" ref="L912:L915" si="347">+K912</f>
        <v>62380</v>
      </c>
      <c r="M912" s="147">
        <f t="shared" ref="M912:M915" si="348">L912*$M$3/J912</f>
        <v>62566.081990965657</v>
      </c>
      <c r="N912" s="6">
        <f t="shared" ref="N912:N915" si="349">M912</f>
        <v>62566.081990965657</v>
      </c>
      <c r="O912" s="18">
        <f t="shared" si="320"/>
        <v>1.0000000000000001E-5</v>
      </c>
      <c r="P912" s="14"/>
      <c r="Q912" s="217">
        <f t="shared" si="334"/>
        <v>-239561</v>
      </c>
    </row>
    <row r="913" spans="1:17" s="148" customFormat="1" ht="45" x14ac:dyDescent="0.25">
      <c r="A913" s="98" t="s">
        <v>199</v>
      </c>
      <c r="B913" s="139">
        <v>830049630</v>
      </c>
      <c r="C913" s="140" t="s">
        <v>306</v>
      </c>
      <c r="D913" s="141" t="s">
        <v>359</v>
      </c>
      <c r="E913" s="142" t="s">
        <v>352</v>
      </c>
      <c r="F913" s="141" t="s">
        <v>441</v>
      </c>
      <c r="G913" s="143">
        <v>239831</v>
      </c>
      <c r="H913" s="144">
        <v>41844</v>
      </c>
      <c r="I913" s="145">
        <v>41876</v>
      </c>
      <c r="J913" s="146">
        <v>117.33</v>
      </c>
      <c r="K913" s="3">
        <v>751297</v>
      </c>
      <c r="L913" s="116">
        <f t="shared" si="347"/>
        <v>751297</v>
      </c>
      <c r="M913" s="147">
        <f t="shared" si="348"/>
        <v>753538.14847012702</v>
      </c>
      <c r="N913" s="6">
        <f t="shared" si="349"/>
        <v>753538.14847012702</v>
      </c>
      <c r="O913" s="18">
        <f t="shared" si="320"/>
        <v>1.1E-4</v>
      </c>
      <c r="P913" s="14"/>
      <c r="Q913" s="217">
        <f t="shared" si="334"/>
        <v>-239831</v>
      </c>
    </row>
    <row r="914" spans="1:17" s="148" customFormat="1" ht="45" x14ac:dyDescent="0.25">
      <c r="A914" s="98" t="s">
        <v>199</v>
      </c>
      <c r="B914" s="139">
        <v>830049630</v>
      </c>
      <c r="C914" s="140" t="s">
        <v>306</v>
      </c>
      <c r="D914" s="141" t="s">
        <v>359</v>
      </c>
      <c r="E914" s="142" t="s">
        <v>352</v>
      </c>
      <c r="F914" s="141" t="s">
        <v>441</v>
      </c>
      <c r="G914" s="143">
        <v>240813</v>
      </c>
      <c r="H914" s="144">
        <v>41859</v>
      </c>
      <c r="I914" s="145">
        <v>41891</v>
      </c>
      <c r="J914" s="146">
        <v>117.49</v>
      </c>
      <c r="K914" s="3">
        <v>933828</v>
      </c>
      <c r="L914" s="116">
        <f t="shared" si="347"/>
        <v>933828</v>
      </c>
      <c r="M914" s="147">
        <f t="shared" si="348"/>
        <v>935338.14826793782</v>
      </c>
      <c r="N914" s="6">
        <f t="shared" si="349"/>
        <v>935338.14826793782</v>
      </c>
      <c r="O914" s="18">
        <f t="shared" si="320"/>
        <v>1.3999999999999999E-4</v>
      </c>
      <c r="P914" s="14"/>
      <c r="Q914" s="217">
        <f t="shared" si="334"/>
        <v>-240813</v>
      </c>
    </row>
    <row r="915" spans="1:17" s="148" customFormat="1" ht="45" x14ac:dyDescent="0.25">
      <c r="A915" s="98" t="s">
        <v>199</v>
      </c>
      <c r="B915" s="139">
        <v>830049630</v>
      </c>
      <c r="C915" s="140" t="s">
        <v>306</v>
      </c>
      <c r="D915" s="141" t="s">
        <v>359</v>
      </c>
      <c r="E915" s="142" t="s">
        <v>352</v>
      </c>
      <c r="F915" s="141" t="s">
        <v>441</v>
      </c>
      <c r="G915" s="143">
        <v>241093</v>
      </c>
      <c r="H915" s="144">
        <v>41864</v>
      </c>
      <c r="I915" s="145">
        <v>41896</v>
      </c>
      <c r="J915" s="146">
        <v>117.49</v>
      </c>
      <c r="K915" s="3">
        <v>45684</v>
      </c>
      <c r="L915" s="116">
        <f t="shared" si="347"/>
        <v>45684</v>
      </c>
      <c r="M915" s="147">
        <f t="shared" si="348"/>
        <v>45757.878287513835</v>
      </c>
      <c r="N915" s="6">
        <f t="shared" si="349"/>
        <v>45757.878287513835</v>
      </c>
      <c r="O915" s="18">
        <f t="shared" si="320"/>
        <v>1.0000000000000001E-5</v>
      </c>
      <c r="P915" s="14"/>
      <c r="Q915" s="217">
        <f t="shared" si="334"/>
        <v>-241093</v>
      </c>
    </row>
    <row r="916" spans="1:17" s="148" customFormat="1" ht="45" x14ac:dyDescent="0.25">
      <c r="A916" s="98" t="s">
        <v>199</v>
      </c>
      <c r="B916" s="139">
        <v>830049630</v>
      </c>
      <c r="C916" s="140" t="s">
        <v>306</v>
      </c>
      <c r="D916" s="141" t="s">
        <v>359</v>
      </c>
      <c r="E916" s="142" t="s">
        <v>352</v>
      </c>
      <c r="F916" s="141" t="s">
        <v>441</v>
      </c>
      <c r="G916" s="143">
        <v>244230</v>
      </c>
      <c r="H916" s="144">
        <v>41914</v>
      </c>
      <c r="I916" s="145">
        <v>41946</v>
      </c>
      <c r="J916" s="146">
        <v>117.68</v>
      </c>
      <c r="K916" s="3">
        <v>254262</v>
      </c>
      <c r="L916" s="116">
        <v>0</v>
      </c>
      <c r="M916" s="147">
        <v>0</v>
      </c>
      <c r="N916" s="6">
        <f>K916</f>
        <v>254262</v>
      </c>
      <c r="O916" s="18">
        <f t="shared" si="320"/>
        <v>4.0000000000000003E-5</v>
      </c>
      <c r="P916" s="14"/>
      <c r="Q916" s="217">
        <f t="shared" si="334"/>
        <v>-244230</v>
      </c>
    </row>
    <row r="917" spans="1:17" s="148" customFormat="1" x14ac:dyDescent="0.25">
      <c r="A917" s="252" t="s">
        <v>391</v>
      </c>
      <c r="B917" s="252"/>
      <c r="C917" s="252"/>
      <c r="D917" s="252"/>
      <c r="E917" s="252"/>
      <c r="F917" s="252"/>
      <c r="G917" s="252"/>
      <c r="H917" s="149"/>
      <c r="I917" s="150"/>
      <c r="J917" s="151"/>
      <c r="K917" s="120">
        <f>SUM(K911:K916)</f>
        <v>2721781</v>
      </c>
      <c r="L917" s="120">
        <f t="shared" ref="L917:O917" si="350">SUM(L911:L916)</f>
        <v>2467519</v>
      </c>
      <c r="M917" s="121">
        <f t="shared" si="350"/>
        <v>2474928.110804229</v>
      </c>
      <c r="N917" s="152">
        <f t="shared" si="350"/>
        <v>2729190.110804229</v>
      </c>
      <c r="O917" s="153">
        <f t="shared" si="350"/>
        <v>4.0999999999999999E-4</v>
      </c>
      <c r="P917" s="15"/>
      <c r="Q917" s="217"/>
    </row>
    <row r="918" spans="1:17" s="148" customFormat="1" x14ac:dyDescent="0.25">
      <c r="A918" s="154"/>
      <c r="B918" s="155"/>
      <c r="C918" s="156"/>
      <c r="D918" s="156"/>
      <c r="E918" s="157"/>
      <c r="F918" s="156"/>
      <c r="G918" s="156"/>
      <c r="H918" s="158"/>
      <c r="I918" s="159"/>
      <c r="J918" s="160"/>
      <c r="K918" s="161"/>
      <c r="L918" s="162"/>
      <c r="M918" s="163"/>
      <c r="N918" s="164"/>
      <c r="O918" s="20"/>
      <c r="P918" s="165"/>
      <c r="Q918" s="218"/>
    </row>
    <row r="919" spans="1:17" s="148" customFormat="1" ht="30" x14ac:dyDescent="0.25">
      <c r="A919" s="98" t="s">
        <v>200</v>
      </c>
      <c r="B919" s="139">
        <v>196666058</v>
      </c>
      <c r="C919" s="140" t="s">
        <v>307</v>
      </c>
      <c r="D919" s="141" t="s">
        <v>359</v>
      </c>
      <c r="E919" s="142" t="s">
        <v>352</v>
      </c>
      <c r="F919" s="141" t="s">
        <v>441</v>
      </c>
      <c r="G919" s="143">
        <v>2814</v>
      </c>
      <c r="H919" s="144">
        <v>41919</v>
      </c>
      <c r="I919" s="145">
        <f>+H919</f>
        <v>41919</v>
      </c>
      <c r="J919" s="146">
        <v>117.68</v>
      </c>
      <c r="K919" s="3">
        <v>572220</v>
      </c>
      <c r="L919" s="116">
        <v>0</v>
      </c>
      <c r="M919" s="147">
        <v>0</v>
      </c>
      <c r="N919" s="6">
        <f>K919</f>
        <v>572220</v>
      </c>
      <c r="O919" s="18">
        <f t="shared" ref="O919:O982" si="351">ROUND(N919/$N$1042,5)</f>
        <v>8.0000000000000007E-5</v>
      </c>
      <c r="P919" s="14"/>
      <c r="Q919" s="217">
        <f t="shared" si="334"/>
        <v>-2814</v>
      </c>
    </row>
    <row r="920" spans="1:17" s="148" customFormat="1" x14ac:dyDescent="0.25">
      <c r="A920" s="252" t="s">
        <v>391</v>
      </c>
      <c r="B920" s="252"/>
      <c r="C920" s="252"/>
      <c r="D920" s="252"/>
      <c r="E920" s="252"/>
      <c r="F920" s="252"/>
      <c r="G920" s="252"/>
      <c r="H920" s="149"/>
      <c r="I920" s="150"/>
      <c r="J920" s="151"/>
      <c r="K920" s="120">
        <f>SUM(K919)</f>
        <v>572220</v>
      </c>
      <c r="L920" s="120">
        <f t="shared" ref="L920" si="352">SUM(L919)</f>
        <v>0</v>
      </c>
      <c r="M920" s="121">
        <f t="shared" ref="M920" si="353">SUM(M919)</f>
        <v>0</v>
      </c>
      <c r="N920" s="152">
        <f t="shared" ref="N920:O920" si="354">SUM(N919)</f>
        <v>572220</v>
      </c>
      <c r="O920" s="153">
        <f t="shared" si="354"/>
        <v>8.0000000000000007E-5</v>
      </c>
      <c r="P920" s="15"/>
      <c r="Q920" s="217"/>
    </row>
    <row r="921" spans="1:17" s="148" customFormat="1" x14ac:dyDescent="0.25">
      <c r="A921" s="154"/>
      <c r="B921" s="155"/>
      <c r="C921" s="156"/>
      <c r="D921" s="156"/>
      <c r="E921" s="157"/>
      <c r="F921" s="156"/>
      <c r="G921" s="156"/>
      <c r="H921" s="158"/>
      <c r="I921" s="159"/>
      <c r="J921" s="160"/>
      <c r="K921" s="161"/>
      <c r="L921" s="162"/>
      <c r="M921" s="163"/>
      <c r="N921" s="164"/>
      <c r="O921" s="20"/>
      <c r="P921" s="165"/>
      <c r="Q921" s="218"/>
    </row>
    <row r="922" spans="1:17" s="148" customFormat="1" ht="60" x14ac:dyDescent="0.25">
      <c r="A922" s="98" t="s">
        <v>201</v>
      </c>
      <c r="B922" s="139">
        <v>800192105</v>
      </c>
      <c r="C922" s="140" t="s">
        <v>308</v>
      </c>
      <c r="D922" s="141" t="s">
        <v>359</v>
      </c>
      <c r="E922" s="142" t="s">
        <v>352</v>
      </c>
      <c r="F922" s="141" t="s">
        <v>441</v>
      </c>
      <c r="G922" s="143">
        <v>878</v>
      </c>
      <c r="H922" s="144">
        <v>41919</v>
      </c>
      <c r="I922" s="145">
        <v>41919</v>
      </c>
      <c r="J922" s="146">
        <v>117.68</v>
      </c>
      <c r="K922" s="3">
        <v>107400</v>
      </c>
      <c r="L922" s="116">
        <v>0</v>
      </c>
      <c r="M922" s="147">
        <v>0</v>
      </c>
      <c r="N922" s="6">
        <f>K922</f>
        <v>107400</v>
      </c>
      <c r="O922" s="18">
        <f t="shared" si="351"/>
        <v>2.0000000000000002E-5</v>
      </c>
      <c r="P922" s="14"/>
      <c r="Q922" s="217">
        <f t="shared" si="334"/>
        <v>-878</v>
      </c>
    </row>
    <row r="923" spans="1:17" s="148" customFormat="1" x14ac:dyDescent="0.25">
      <c r="A923" s="252" t="s">
        <v>391</v>
      </c>
      <c r="B923" s="252"/>
      <c r="C923" s="252"/>
      <c r="D923" s="252"/>
      <c r="E923" s="252"/>
      <c r="F923" s="252"/>
      <c r="G923" s="252"/>
      <c r="H923" s="149"/>
      <c r="I923" s="150"/>
      <c r="J923" s="151"/>
      <c r="K923" s="120">
        <f>SUM(K922)</f>
        <v>107400</v>
      </c>
      <c r="L923" s="120">
        <f t="shared" ref="L923" si="355">SUM(L922)</f>
        <v>0</v>
      </c>
      <c r="M923" s="121">
        <f t="shared" ref="M923" si="356">SUM(M922)</f>
        <v>0</v>
      </c>
      <c r="N923" s="152">
        <f t="shared" ref="N923:O923" si="357">SUM(N922)</f>
        <v>107400</v>
      </c>
      <c r="O923" s="153">
        <f t="shared" si="357"/>
        <v>2.0000000000000002E-5</v>
      </c>
      <c r="P923" s="15"/>
      <c r="Q923" s="217"/>
    </row>
    <row r="924" spans="1:17" s="148" customFormat="1" x14ac:dyDescent="0.25">
      <c r="A924" s="154"/>
      <c r="B924" s="155"/>
      <c r="C924" s="156"/>
      <c r="D924" s="156"/>
      <c r="E924" s="157"/>
      <c r="F924" s="156"/>
      <c r="G924" s="156"/>
      <c r="H924" s="158"/>
      <c r="I924" s="159"/>
      <c r="J924" s="160"/>
      <c r="K924" s="161"/>
      <c r="L924" s="162"/>
      <c r="M924" s="163"/>
      <c r="N924" s="164"/>
      <c r="O924" s="20"/>
      <c r="P924" s="165"/>
      <c r="Q924" s="218"/>
    </row>
    <row r="925" spans="1:17" s="148" customFormat="1" ht="45" x14ac:dyDescent="0.25">
      <c r="A925" s="98" t="s">
        <v>202</v>
      </c>
      <c r="B925" s="139">
        <v>830038007</v>
      </c>
      <c r="C925" s="140" t="s">
        <v>309</v>
      </c>
      <c r="D925" s="141" t="s">
        <v>359</v>
      </c>
      <c r="E925" s="142" t="s">
        <v>352</v>
      </c>
      <c r="F925" s="141" t="s">
        <v>441</v>
      </c>
      <c r="G925" s="143">
        <v>104504</v>
      </c>
      <c r="H925" s="144">
        <v>41764</v>
      </c>
      <c r="I925" s="145">
        <f>+H925+31</f>
        <v>41795</v>
      </c>
      <c r="J925" s="146">
        <v>116.91</v>
      </c>
      <c r="K925" s="3">
        <v>7132833</v>
      </c>
      <c r="L925" s="116">
        <f>+K925</f>
        <v>7132833</v>
      </c>
      <c r="M925" s="147">
        <f>L925*$M$3/J925</f>
        <v>7179811.7136258669</v>
      </c>
      <c r="N925" s="6">
        <f>M925</f>
        <v>7179811.7136258669</v>
      </c>
      <c r="O925" s="18">
        <f t="shared" si="351"/>
        <v>1.0399999999999999E-3</v>
      </c>
      <c r="P925" s="14"/>
      <c r="Q925" s="217">
        <f t="shared" si="334"/>
        <v>-104504</v>
      </c>
    </row>
    <row r="926" spans="1:17" s="148" customFormat="1" ht="45" x14ac:dyDescent="0.25">
      <c r="A926" s="98" t="s">
        <v>202</v>
      </c>
      <c r="B926" s="139">
        <v>830038007</v>
      </c>
      <c r="C926" s="140" t="s">
        <v>309</v>
      </c>
      <c r="D926" s="141" t="s">
        <v>359</v>
      </c>
      <c r="E926" s="142" t="s">
        <v>352</v>
      </c>
      <c r="F926" s="141" t="s">
        <v>441</v>
      </c>
      <c r="G926" s="143">
        <v>110904</v>
      </c>
      <c r="H926" s="144">
        <v>41793</v>
      </c>
      <c r="I926" s="145">
        <f t="shared" ref="I926:I940" si="358">+H926+31</f>
        <v>41824</v>
      </c>
      <c r="J926" s="146">
        <v>117.09</v>
      </c>
      <c r="K926" s="3">
        <v>2351995</v>
      </c>
      <c r="L926" s="116">
        <f t="shared" ref="L926:L935" si="359">+K926</f>
        <v>2351995</v>
      </c>
      <c r="M926" s="147">
        <f t="shared" ref="M926:M935" si="360">L926*$M$3/J926</f>
        <v>2363846.3711674782</v>
      </c>
      <c r="N926" s="6">
        <f t="shared" ref="N926:N935" si="361">M926</f>
        <v>2363846.3711674782</v>
      </c>
      <c r="O926" s="18">
        <f t="shared" si="351"/>
        <v>3.4000000000000002E-4</v>
      </c>
      <c r="P926" s="14"/>
      <c r="Q926" s="217">
        <f t="shared" si="334"/>
        <v>-110904</v>
      </c>
    </row>
    <row r="927" spans="1:17" s="148" customFormat="1" ht="45" x14ac:dyDescent="0.25">
      <c r="A927" s="98" t="s">
        <v>202</v>
      </c>
      <c r="B927" s="139">
        <v>830038007</v>
      </c>
      <c r="C927" s="140" t="s">
        <v>309</v>
      </c>
      <c r="D927" s="141" t="s">
        <v>359</v>
      </c>
      <c r="E927" s="142" t="s">
        <v>352</v>
      </c>
      <c r="F927" s="141" t="s">
        <v>441</v>
      </c>
      <c r="G927" s="143">
        <v>117804</v>
      </c>
      <c r="H927" s="144">
        <v>41821</v>
      </c>
      <c r="I927" s="145">
        <f t="shared" si="358"/>
        <v>41852</v>
      </c>
      <c r="J927" s="146">
        <v>117.33</v>
      </c>
      <c r="K927" s="3">
        <v>1616113</v>
      </c>
      <c r="L927" s="116">
        <f t="shared" si="359"/>
        <v>1616113</v>
      </c>
      <c r="M927" s="147">
        <f t="shared" si="360"/>
        <v>1620933.9285775165</v>
      </c>
      <c r="N927" s="6">
        <f t="shared" si="361"/>
        <v>1620933.9285775165</v>
      </c>
      <c r="O927" s="18">
        <f t="shared" si="351"/>
        <v>2.4000000000000001E-4</v>
      </c>
      <c r="P927" s="14"/>
      <c r="Q927" s="217">
        <f t="shared" si="334"/>
        <v>-117804</v>
      </c>
    </row>
    <row r="928" spans="1:17" s="148" customFormat="1" ht="45" x14ac:dyDescent="0.25">
      <c r="A928" s="98" t="s">
        <v>202</v>
      </c>
      <c r="B928" s="139">
        <v>830038007</v>
      </c>
      <c r="C928" s="140" t="s">
        <v>309</v>
      </c>
      <c r="D928" s="141" t="s">
        <v>359</v>
      </c>
      <c r="E928" s="142" t="s">
        <v>352</v>
      </c>
      <c r="F928" s="141" t="s">
        <v>441</v>
      </c>
      <c r="G928" s="143">
        <v>121085</v>
      </c>
      <c r="H928" s="144">
        <v>41834</v>
      </c>
      <c r="I928" s="145">
        <f t="shared" si="358"/>
        <v>41865</v>
      </c>
      <c r="J928" s="146">
        <v>117.33</v>
      </c>
      <c r="K928" s="3">
        <v>7877192</v>
      </c>
      <c r="L928" s="116">
        <f t="shared" si="359"/>
        <v>7877192</v>
      </c>
      <c r="M928" s="147">
        <f t="shared" si="360"/>
        <v>7900689.9732378768</v>
      </c>
      <c r="N928" s="6">
        <f t="shared" si="361"/>
        <v>7900689.9732378768</v>
      </c>
      <c r="O928" s="18">
        <f t="shared" si="351"/>
        <v>1.15E-3</v>
      </c>
      <c r="P928" s="14"/>
      <c r="Q928" s="217">
        <f t="shared" si="334"/>
        <v>-121085</v>
      </c>
    </row>
    <row r="929" spans="1:17" s="148" customFormat="1" ht="45" x14ac:dyDescent="0.25">
      <c r="A929" s="98" t="s">
        <v>202</v>
      </c>
      <c r="B929" s="139">
        <v>830038007</v>
      </c>
      <c r="C929" s="140" t="s">
        <v>309</v>
      </c>
      <c r="D929" s="141" t="s">
        <v>359</v>
      </c>
      <c r="E929" s="142" t="s">
        <v>352</v>
      </c>
      <c r="F929" s="141" t="s">
        <v>441</v>
      </c>
      <c r="G929" s="143">
        <v>125850</v>
      </c>
      <c r="H929" s="144">
        <v>41855</v>
      </c>
      <c r="I929" s="145">
        <f t="shared" si="358"/>
        <v>41886</v>
      </c>
      <c r="J929" s="146">
        <v>117.49</v>
      </c>
      <c r="K929" s="3">
        <v>51495</v>
      </c>
      <c r="L929" s="116">
        <f t="shared" si="359"/>
        <v>51495</v>
      </c>
      <c r="M929" s="147">
        <f t="shared" si="360"/>
        <v>51578.275597923232</v>
      </c>
      <c r="N929" s="6">
        <f t="shared" si="361"/>
        <v>51578.275597923232</v>
      </c>
      <c r="O929" s="18">
        <f t="shared" si="351"/>
        <v>1.0000000000000001E-5</v>
      </c>
      <c r="P929" s="14"/>
      <c r="Q929" s="217">
        <f t="shared" si="334"/>
        <v>-125850</v>
      </c>
    </row>
    <row r="930" spans="1:17" s="148" customFormat="1" ht="45" x14ac:dyDescent="0.25">
      <c r="A930" s="98" t="s">
        <v>202</v>
      </c>
      <c r="B930" s="139">
        <v>830038007</v>
      </c>
      <c r="C930" s="140" t="s">
        <v>309</v>
      </c>
      <c r="D930" s="141" t="s">
        <v>359</v>
      </c>
      <c r="E930" s="142" t="s">
        <v>352</v>
      </c>
      <c r="F930" s="141" t="s">
        <v>441</v>
      </c>
      <c r="G930" s="143">
        <v>125904</v>
      </c>
      <c r="H930" s="144">
        <v>41855</v>
      </c>
      <c r="I930" s="145">
        <f t="shared" si="358"/>
        <v>41886</v>
      </c>
      <c r="J930" s="146">
        <v>117.49</v>
      </c>
      <c r="K930" s="3">
        <v>2989700</v>
      </c>
      <c r="L930" s="116">
        <f t="shared" si="359"/>
        <v>2989700</v>
      </c>
      <c r="M930" s="147">
        <f t="shared" si="360"/>
        <v>2994534.8199846796</v>
      </c>
      <c r="N930" s="6">
        <f t="shared" si="361"/>
        <v>2994534.8199846796</v>
      </c>
      <c r="O930" s="18">
        <f t="shared" si="351"/>
        <v>4.2999999999999999E-4</v>
      </c>
      <c r="P930" s="14"/>
      <c r="Q930" s="217">
        <f t="shared" si="334"/>
        <v>-125904</v>
      </c>
    </row>
    <row r="931" spans="1:17" s="148" customFormat="1" ht="45" x14ac:dyDescent="0.25">
      <c r="A931" s="98" t="s">
        <v>202</v>
      </c>
      <c r="B931" s="139">
        <v>830038007</v>
      </c>
      <c r="C931" s="140" t="s">
        <v>309</v>
      </c>
      <c r="D931" s="141" t="s">
        <v>359</v>
      </c>
      <c r="E931" s="142" t="s">
        <v>352</v>
      </c>
      <c r="F931" s="141" t="s">
        <v>441</v>
      </c>
      <c r="G931" s="143">
        <v>127406</v>
      </c>
      <c r="H931" s="144">
        <v>41859</v>
      </c>
      <c r="I931" s="145">
        <f t="shared" si="358"/>
        <v>41890</v>
      </c>
      <c r="J931" s="146">
        <v>117.49</v>
      </c>
      <c r="K931" s="3">
        <v>13560</v>
      </c>
      <c r="L931" s="116">
        <f t="shared" si="359"/>
        <v>13560</v>
      </c>
      <c r="M931" s="147">
        <f t="shared" si="360"/>
        <v>13581.928674780833</v>
      </c>
      <c r="N931" s="6">
        <f t="shared" si="361"/>
        <v>13581.928674780833</v>
      </c>
      <c r="O931" s="18">
        <f t="shared" si="351"/>
        <v>0</v>
      </c>
      <c r="P931" s="14"/>
      <c r="Q931" s="217">
        <f t="shared" si="334"/>
        <v>-127406</v>
      </c>
    </row>
    <row r="932" spans="1:17" s="148" customFormat="1" ht="45" x14ac:dyDescent="0.25">
      <c r="A932" s="98" t="s">
        <v>202</v>
      </c>
      <c r="B932" s="139">
        <v>830038007</v>
      </c>
      <c r="C932" s="140" t="s">
        <v>309</v>
      </c>
      <c r="D932" s="141" t="s">
        <v>359</v>
      </c>
      <c r="E932" s="142" t="s">
        <v>352</v>
      </c>
      <c r="F932" s="141" t="s">
        <v>441</v>
      </c>
      <c r="G932" s="143">
        <v>126882</v>
      </c>
      <c r="H932" s="144">
        <v>41862</v>
      </c>
      <c r="I932" s="145">
        <f t="shared" si="358"/>
        <v>41893</v>
      </c>
      <c r="J932" s="146">
        <v>117.49</v>
      </c>
      <c r="K932" s="3">
        <v>68928</v>
      </c>
      <c r="L932" s="116">
        <f t="shared" si="359"/>
        <v>68928</v>
      </c>
      <c r="M932" s="147">
        <f t="shared" si="360"/>
        <v>69039.467529151414</v>
      </c>
      <c r="N932" s="6">
        <f t="shared" si="361"/>
        <v>69039.467529151414</v>
      </c>
      <c r="O932" s="18">
        <f t="shared" si="351"/>
        <v>1.0000000000000001E-5</v>
      </c>
      <c r="P932" s="14"/>
      <c r="Q932" s="217">
        <f t="shared" si="334"/>
        <v>-126882</v>
      </c>
    </row>
    <row r="933" spans="1:17" s="148" customFormat="1" ht="45" x14ac:dyDescent="0.25">
      <c r="A933" s="98" t="s">
        <v>202</v>
      </c>
      <c r="B933" s="139">
        <v>830038007</v>
      </c>
      <c r="C933" s="140" t="s">
        <v>309</v>
      </c>
      <c r="D933" s="141" t="s">
        <v>359</v>
      </c>
      <c r="E933" s="142" t="s">
        <v>352</v>
      </c>
      <c r="F933" s="141" t="s">
        <v>441</v>
      </c>
      <c r="G933" s="143">
        <v>12722</v>
      </c>
      <c r="H933" s="144">
        <v>41864</v>
      </c>
      <c r="I933" s="145">
        <f t="shared" si="358"/>
        <v>41895</v>
      </c>
      <c r="J933" s="146">
        <v>117.49</v>
      </c>
      <c r="K933" s="3">
        <v>2139751</v>
      </c>
      <c r="L933" s="116">
        <f t="shared" si="359"/>
        <v>2139751</v>
      </c>
      <c r="M933" s="147">
        <f t="shared" si="360"/>
        <v>2143211.3173887143</v>
      </c>
      <c r="N933" s="6">
        <f t="shared" si="361"/>
        <v>2143211.3173887143</v>
      </c>
      <c r="O933" s="18">
        <f t="shared" si="351"/>
        <v>3.1E-4</v>
      </c>
      <c r="P933" s="14"/>
      <c r="Q933" s="217">
        <f t="shared" si="334"/>
        <v>-12722</v>
      </c>
    </row>
    <row r="934" spans="1:17" s="148" customFormat="1" ht="45" x14ac:dyDescent="0.25">
      <c r="A934" s="98" t="s">
        <v>202</v>
      </c>
      <c r="B934" s="139">
        <v>830038007</v>
      </c>
      <c r="C934" s="140" t="s">
        <v>309</v>
      </c>
      <c r="D934" s="141" t="s">
        <v>359</v>
      </c>
      <c r="E934" s="142" t="s">
        <v>352</v>
      </c>
      <c r="F934" s="141" t="s">
        <v>441</v>
      </c>
      <c r="G934" s="143">
        <v>129689</v>
      </c>
      <c r="H934" s="144">
        <v>41871</v>
      </c>
      <c r="I934" s="145">
        <f t="shared" si="358"/>
        <v>41902</v>
      </c>
      <c r="J934" s="146">
        <v>117.49</v>
      </c>
      <c r="K934" s="3">
        <v>5793632</v>
      </c>
      <c r="L934" s="116">
        <f t="shared" si="359"/>
        <v>5793632</v>
      </c>
      <c r="M934" s="147">
        <f t="shared" si="360"/>
        <v>5803001.2235934976</v>
      </c>
      <c r="N934" s="6">
        <f t="shared" si="361"/>
        <v>5803001.2235934976</v>
      </c>
      <c r="O934" s="18">
        <f t="shared" si="351"/>
        <v>8.4000000000000003E-4</v>
      </c>
      <c r="P934" s="14"/>
      <c r="Q934" s="217">
        <f t="shared" si="334"/>
        <v>-129689</v>
      </c>
    </row>
    <row r="935" spans="1:17" s="148" customFormat="1" ht="45" x14ac:dyDescent="0.25">
      <c r="A935" s="98" t="s">
        <v>202</v>
      </c>
      <c r="B935" s="139">
        <v>830038007</v>
      </c>
      <c r="C935" s="140" t="s">
        <v>309</v>
      </c>
      <c r="D935" s="141" t="s">
        <v>359</v>
      </c>
      <c r="E935" s="142" t="s">
        <v>352</v>
      </c>
      <c r="F935" s="141" t="s">
        <v>441</v>
      </c>
      <c r="G935" s="143">
        <v>130665</v>
      </c>
      <c r="H935" s="144">
        <v>41873</v>
      </c>
      <c r="I935" s="145">
        <f t="shared" si="358"/>
        <v>41904</v>
      </c>
      <c r="J935" s="146">
        <v>117.49</v>
      </c>
      <c r="K935" s="3">
        <v>771014</v>
      </c>
      <c r="L935" s="116">
        <f t="shared" si="359"/>
        <v>771014</v>
      </c>
      <c r="M935" s="147">
        <f t="shared" si="360"/>
        <v>772260.85215763061</v>
      </c>
      <c r="N935" s="6">
        <f t="shared" si="361"/>
        <v>772260.85215763061</v>
      </c>
      <c r="O935" s="18">
        <f t="shared" si="351"/>
        <v>1.1E-4</v>
      </c>
      <c r="P935" s="14"/>
      <c r="Q935" s="217">
        <f t="shared" si="334"/>
        <v>-130665</v>
      </c>
    </row>
    <row r="936" spans="1:17" s="148" customFormat="1" ht="45" x14ac:dyDescent="0.25">
      <c r="A936" s="98" t="s">
        <v>202</v>
      </c>
      <c r="B936" s="139">
        <v>830038007</v>
      </c>
      <c r="C936" s="140" t="s">
        <v>309</v>
      </c>
      <c r="D936" s="141" t="s">
        <v>359</v>
      </c>
      <c r="E936" s="142" t="s">
        <v>352</v>
      </c>
      <c r="F936" s="141" t="s">
        <v>441</v>
      </c>
      <c r="G936" s="143">
        <v>132963</v>
      </c>
      <c r="H936" s="144">
        <v>41883</v>
      </c>
      <c r="I936" s="145">
        <f t="shared" si="358"/>
        <v>41914</v>
      </c>
      <c r="J936" s="146">
        <v>117.68</v>
      </c>
      <c r="K936" s="3">
        <v>112488</v>
      </c>
      <c r="L936" s="116">
        <v>0</v>
      </c>
      <c r="M936" s="116">
        <v>0</v>
      </c>
      <c r="N936" s="6">
        <f>K936</f>
        <v>112488</v>
      </c>
      <c r="O936" s="18">
        <f t="shared" si="351"/>
        <v>2.0000000000000002E-5</v>
      </c>
      <c r="P936" s="14"/>
      <c r="Q936" s="217">
        <f t="shared" si="334"/>
        <v>-132963</v>
      </c>
    </row>
    <row r="937" spans="1:17" s="148" customFormat="1" ht="45" x14ac:dyDescent="0.25">
      <c r="A937" s="98" t="s">
        <v>202</v>
      </c>
      <c r="B937" s="139">
        <v>830038007</v>
      </c>
      <c r="C937" s="140" t="s">
        <v>309</v>
      </c>
      <c r="D937" s="141" t="s">
        <v>359</v>
      </c>
      <c r="E937" s="142" t="s">
        <v>352</v>
      </c>
      <c r="F937" s="141" t="s">
        <v>441</v>
      </c>
      <c r="G937" s="143">
        <v>133872</v>
      </c>
      <c r="H937" s="144">
        <v>41885</v>
      </c>
      <c r="I937" s="145">
        <f t="shared" si="358"/>
        <v>41916</v>
      </c>
      <c r="J937" s="146">
        <v>117.68</v>
      </c>
      <c r="K937" s="3">
        <v>37816</v>
      </c>
      <c r="L937" s="116">
        <v>0</v>
      </c>
      <c r="M937" s="116">
        <v>0</v>
      </c>
      <c r="N937" s="6">
        <f t="shared" ref="N937:N940" si="362">K937</f>
        <v>37816</v>
      </c>
      <c r="O937" s="18">
        <f t="shared" si="351"/>
        <v>1.0000000000000001E-5</v>
      </c>
      <c r="P937" s="14"/>
      <c r="Q937" s="217">
        <f t="shared" si="334"/>
        <v>-133872</v>
      </c>
    </row>
    <row r="938" spans="1:17" s="148" customFormat="1" ht="45" x14ac:dyDescent="0.25">
      <c r="A938" s="98" t="s">
        <v>202</v>
      </c>
      <c r="B938" s="139">
        <v>830038007</v>
      </c>
      <c r="C938" s="140" t="s">
        <v>309</v>
      </c>
      <c r="D938" s="141" t="s">
        <v>359</v>
      </c>
      <c r="E938" s="142" t="s">
        <v>352</v>
      </c>
      <c r="F938" s="141" t="s">
        <v>441</v>
      </c>
      <c r="G938" s="143">
        <v>135699</v>
      </c>
      <c r="H938" s="144">
        <v>41892</v>
      </c>
      <c r="I938" s="145">
        <f t="shared" si="358"/>
        <v>41923</v>
      </c>
      <c r="J938" s="146">
        <v>117.68</v>
      </c>
      <c r="K938" s="3">
        <v>157166</v>
      </c>
      <c r="L938" s="116">
        <v>0</v>
      </c>
      <c r="M938" s="116">
        <v>0</v>
      </c>
      <c r="N938" s="6">
        <f t="shared" si="362"/>
        <v>157166</v>
      </c>
      <c r="O938" s="18">
        <f t="shared" si="351"/>
        <v>2.0000000000000002E-5</v>
      </c>
      <c r="P938" s="14"/>
      <c r="Q938" s="217">
        <f t="shared" si="334"/>
        <v>-135699</v>
      </c>
    </row>
    <row r="939" spans="1:17" s="148" customFormat="1" ht="45" x14ac:dyDescent="0.25">
      <c r="A939" s="98" t="s">
        <v>202</v>
      </c>
      <c r="B939" s="139">
        <v>830038007</v>
      </c>
      <c r="C939" s="140" t="s">
        <v>309</v>
      </c>
      <c r="D939" s="141" t="s">
        <v>359</v>
      </c>
      <c r="E939" s="142" t="s">
        <v>352</v>
      </c>
      <c r="F939" s="141" t="s">
        <v>441</v>
      </c>
      <c r="G939" s="143">
        <v>137409</v>
      </c>
      <c r="H939" s="144">
        <v>41899</v>
      </c>
      <c r="I939" s="145">
        <f t="shared" si="358"/>
        <v>41930</v>
      </c>
      <c r="J939" s="146">
        <v>117.68</v>
      </c>
      <c r="K939" s="3">
        <v>1872201</v>
      </c>
      <c r="L939" s="116">
        <v>0</v>
      </c>
      <c r="M939" s="116">
        <v>0</v>
      </c>
      <c r="N939" s="6">
        <f t="shared" si="362"/>
        <v>1872201</v>
      </c>
      <c r="O939" s="18">
        <f t="shared" si="351"/>
        <v>2.7E-4</v>
      </c>
      <c r="P939" s="14"/>
      <c r="Q939" s="217">
        <f t="shared" si="334"/>
        <v>-137409</v>
      </c>
    </row>
    <row r="940" spans="1:17" s="148" customFormat="1" ht="45" x14ac:dyDescent="0.25">
      <c r="A940" s="98" t="s">
        <v>202</v>
      </c>
      <c r="B940" s="139">
        <v>830038007</v>
      </c>
      <c r="C940" s="140" t="s">
        <v>309</v>
      </c>
      <c r="D940" s="141" t="s">
        <v>359</v>
      </c>
      <c r="E940" s="142" t="s">
        <v>352</v>
      </c>
      <c r="F940" s="141" t="s">
        <v>441</v>
      </c>
      <c r="G940" s="143">
        <v>141134</v>
      </c>
      <c r="H940" s="144">
        <v>41918</v>
      </c>
      <c r="I940" s="145">
        <f t="shared" si="358"/>
        <v>41949</v>
      </c>
      <c r="J940" s="146">
        <v>117.68</v>
      </c>
      <c r="K940" s="3">
        <v>18817</v>
      </c>
      <c r="L940" s="116">
        <v>0</v>
      </c>
      <c r="M940" s="116">
        <v>0</v>
      </c>
      <c r="N940" s="6">
        <f t="shared" si="362"/>
        <v>18817</v>
      </c>
      <c r="O940" s="18">
        <f t="shared" si="351"/>
        <v>0</v>
      </c>
      <c r="P940" s="14"/>
      <c r="Q940" s="217">
        <f t="shared" si="334"/>
        <v>-141134</v>
      </c>
    </row>
    <row r="941" spans="1:17" s="148" customFormat="1" x14ac:dyDescent="0.25">
      <c r="A941" s="252" t="s">
        <v>391</v>
      </c>
      <c r="B941" s="252"/>
      <c r="C941" s="252"/>
      <c r="D941" s="252"/>
      <c r="E941" s="252"/>
      <c r="F941" s="252"/>
      <c r="G941" s="252"/>
      <c r="H941" s="149"/>
      <c r="I941" s="150"/>
      <c r="J941" s="151"/>
      <c r="K941" s="120">
        <f>SUM(K925:K940)</f>
        <v>33004701</v>
      </c>
      <c r="L941" s="120">
        <f t="shared" ref="L941:O941" si="363">SUM(L925:L940)</f>
        <v>30806213</v>
      </c>
      <c r="M941" s="121">
        <f t="shared" si="363"/>
        <v>30912489.871535107</v>
      </c>
      <c r="N941" s="152">
        <f t="shared" si="363"/>
        <v>33110977.871535107</v>
      </c>
      <c r="O941" s="153">
        <f t="shared" si="363"/>
        <v>4.7999999999999996E-3</v>
      </c>
      <c r="P941" s="15"/>
      <c r="Q941" s="217"/>
    </row>
    <row r="942" spans="1:17" s="148" customFormat="1" x14ac:dyDescent="0.25">
      <c r="A942" s="154"/>
      <c r="B942" s="155"/>
      <c r="C942" s="156"/>
      <c r="D942" s="156"/>
      <c r="E942" s="157"/>
      <c r="F942" s="156"/>
      <c r="G942" s="156"/>
      <c r="H942" s="158"/>
      <c r="I942" s="159"/>
      <c r="J942" s="160"/>
      <c r="K942" s="161"/>
      <c r="L942" s="162"/>
      <c r="M942" s="163"/>
      <c r="N942" s="164"/>
      <c r="O942" s="20"/>
      <c r="P942" s="165"/>
      <c r="Q942" s="218"/>
    </row>
    <row r="943" spans="1:17" s="148" customFormat="1" ht="30" x14ac:dyDescent="0.25">
      <c r="A943" s="98" t="s">
        <v>203</v>
      </c>
      <c r="B943" s="139">
        <v>1110454255</v>
      </c>
      <c r="C943" s="140" t="s">
        <v>310</v>
      </c>
      <c r="D943" s="141" t="s">
        <v>359</v>
      </c>
      <c r="E943" s="142" t="s">
        <v>352</v>
      </c>
      <c r="F943" s="141" t="s">
        <v>441</v>
      </c>
      <c r="G943" s="143">
        <v>28579</v>
      </c>
      <c r="H943" s="144">
        <v>41919</v>
      </c>
      <c r="I943" s="145">
        <v>41919</v>
      </c>
      <c r="J943" s="146">
        <v>117.68</v>
      </c>
      <c r="K943" s="3">
        <v>500000</v>
      </c>
      <c r="L943" s="116">
        <v>0</v>
      </c>
      <c r="M943" s="147">
        <v>0</v>
      </c>
      <c r="N943" s="6">
        <f>K943</f>
        <v>500000</v>
      </c>
      <c r="O943" s="18">
        <f t="shared" si="351"/>
        <v>6.9999999999999994E-5</v>
      </c>
      <c r="P943" s="14"/>
      <c r="Q943" s="217">
        <f t="shared" si="334"/>
        <v>-28579</v>
      </c>
    </row>
    <row r="944" spans="1:17" s="148" customFormat="1" x14ac:dyDescent="0.25">
      <c r="A944" s="252" t="s">
        <v>391</v>
      </c>
      <c r="B944" s="252"/>
      <c r="C944" s="252"/>
      <c r="D944" s="252"/>
      <c r="E944" s="252"/>
      <c r="F944" s="252"/>
      <c r="G944" s="252"/>
      <c r="H944" s="149"/>
      <c r="I944" s="150"/>
      <c r="J944" s="151"/>
      <c r="K944" s="120">
        <f>SUM(K943)</f>
        <v>500000</v>
      </c>
      <c r="L944" s="120">
        <f t="shared" ref="L944" si="364">SUM(L943)</f>
        <v>0</v>
      </c>
      <c r="M944" s="121">
        <f t="shared" ref="M944" si="365">SUM(M943)</f>
        <v>0</v>
      </c>
      <c r="N944" s="152">
        <f t="shared" ref="N944:O944" si="366">SUM(N943)</f>
        <v>500000</v>
      </c>
      <c r="O944" s="153">
        <f t="shared" si="366"/>
        <v>6.9999999999999994E-5</v>
      </c>
      <c r="P944" s="15"/>
      <c r="Q944" s="217"/>
    </row>
    <row r="945" spans="1:17" s="148" customFormat="1" x14ac:dyDescent="0.25">
      <c r="A945" s="154"/>
      <c r="B945" s="155"/>
      <c r="C945" s="156"/>
      <c r="D945" s="156"/>
      <c r="E945" s="157"/>
      <c r="F945" s="156"/>
      <c r="G945" s="156"/>
      <c r="H945" s="158"/>
      <c r="I945" s="159"/>
      <c r="J945" s="160"/>
      <c r="K945" s="161"/>
      <c r="L945" s="162"/>
      <c r="M945" s="163"/>
      <c r="N945" s="164"/>
      <c r="O945" s="20"/>
      <c r="P945" s="165"/>
      <c r="Q945" s="218"/>
    </row>
    <row r="946" spans="1:17" s="148" customFormat="1" ht="30" x14ac:dyDescent="0.25">
      <c r="A946" s="98" t="s">
        <v>204</v>
      </c>
      <c r="B946" s="139" t="s">
        <v>437</v>
      </c>
      <c r="C946" s="140" t="s">
        <v>438</v>
      </c>
      <c r="D946" s="141" t="s">
        <v>439</v>
      </c>
      <c r="E946" s="142" t="s">
        <v>439</v>
      </c>
      <c r="F946" s="141" t="s">
        <v>429</v>
      </c>
      <c r="G946" s="143">
        <v>2804</v>
      </c>
      <c r="H946" s="144">
        <v>41882</v>
      </c>
      <c r="I946" s="145">
        <f>+H946+31</f>
        <v>41913</v>
      </c>
      <c r="J946" s="146">
        <v>117.68</v>
      </c>
      <c r="K946" s="3">
        <v>800000</v>
      </c>
      <c r="L946" s="116">
        <v>0</v>
      </c>
      <c r="M946" s="147">
        <v>0</v>
      </c>
      <c r="N946" s="6">
        <f>K946</f>
        <v>800000</v>
      </c>
      <c r="O946" s="18">
        <f t="shared" si="351"/>
        <v>1.2E-4</v>
      </c>
      <c r="P946" s="14"/>
      <c r="Q946" s="217">
        <f t="shared" si="334"/>
        <v>-2804</v>
      </c>
    </row>
    <row r="947" spans="1:17" s="148" customFormat="1" ht="30" x14ac:dyDescent="0.25">
      <c r="A947" s="98" t="s">
        <v>204</v>
      </c>
      <c r="B947" s="139" t="s">
        <v>437</v>
      </c>
      <c r="C947" s="140" t="s">
        <v>438</v>
      </c>
      <c r="D947" s="141" t="s">
        <v>439</v>
      </c>
      <c r="E947" s="142" t="s">
        <v>439</v>
      </c>
      <c r="F947" s="141" t="s">
        <v>429</v>
      </c>
      <c r="G947" s="143">
        <v>2812</v>
      </c>
      <c r="H947" s="144">
        <v>41912</v>
      </c>
      <c r="I947" s="145">
        <f t="shared" ref="I947:I948" si="367">+H947+31</f>
        <v>41943</v>
      </c>
      <c r="J947" s="146">
        <v>117.68</v>
      </c>
      <c r="K947" s="3">
        <v>2700000</v>
      </c>
      <c r="L947" s="116">
        <v>0</v>
      </c>
      <c r="M947" s="147">
        <v>0</v>
      </c>
      <c r="N947" s="6">
        <f>K947</f>
        <v>2700000</v>
      </c>
      <c r="O947" s="18">
        <f t="shared" si="351"/>
        <v>3.8999999999999999E-4</v>
      </c>
      <c r="P947" s="14"/>
      <c r="Q947" s="217">
        <f t="shared" si="334"/>
        <v>-2812</v>
      </c>
    </row>
    <row r="948" spans="1:17" s="148" customFormat="1" ht="30" x14ac:dyDescent="0.25">
      <c r="A948" s="98" t="s">
        <v>204</v>
      </c>
      <c r="B948" s="139" t="s">
        <v>437</v>
      </c>
      <c r="C948" s="140" t="s">
        <v>438</v>
      </c>
      <c r="D948" s="141" t="s">
        <v>439</v>
      </c>
      <c r="E948" s="142" t="s">
        <v>439</v>
      </c>
      <c r="F948" s="141" t="s">
        <v>429</v>
      </c>
      <c r="G948" s="143">
        <v>0</v>
      </c>
      <c r="H948" s="144">
        <v>41669</v>
      </c>
      <c r="I948" s="145">
        <f t="shared" si="367"/>
        <v>41700</v>
      </c>
      <c r="J948" s="146">
        <v>115.71</v>
      </c>
      <c r="K948" s="3">
        <v>50000000</v>
      </c>
      <c r="L948" s="116">
        <f>+K948</f>
        <v>50000000</v>
      </c>
      <c r="M948" s="147">
        <f>L948*M3/J948</f>
        <v>50851266.096275173</v>
      </c>
      <c r="N948" s="6">
        <f>M948</f>
        <v>50851266.096275173</v>
      </c>
      <c r="O948" s="18">
        <f t="shared" si="351"/>
        <v>7.3899999999999999E-3</v>
      </c>
      <c r="P948" s="14"/>
      <c r="Q948" s="217">
        <f t="shared" si="334"/>
        <v>0</v>
      </c>
    </row>
    <row r="949" spans="1:17" s="148" customFormat="1" x14ac:dyDescent="0.25">
      <c r="A949" s="252" t="s">
        <v>391</v>
      </c>
      <c r="B949" s="252"/>
      <c r="C949" s="252"/>
      <c r="D949" s="252"/>
      <c r="E949" s="252"/>
      <c r="F949" s="252"/>
      <c r="G949" s="252"/>
      <c r="H949" s="149"/>
      <c r="I949" s="150"/>
      <c r="J949" s="151"/>
      <c r="K949" s="120">
        <f>SUM(K946:K948)</f>
        <v>53500000</v>
      </c>
      <c r="L949" s="120">
        <f>SUM(L946:L948)</f>
        <v>50000000</v>
      </c>
      <c r="M949" s="121">
        <f t="shared" ref="M949:O949" si="368">SUM(M946:M948)</f>
        <v>50851266.096275173</v>
      </c>
      <c r="N949" s="152">
        <f t="shared" si="368"/>
        <v>54351266.096275173</v>
      </c>
      <c r="O949" s="153">
        <f t="shared" si="368"/>
        <v>7.9000000000000008E-3</v>
      </c>
      <c r="P949" s="15"/>
      <c r="Q949" s="217"/>
    </row>
    <row r="950" spans="1:17" s="148" customFormat="1" x14ac:dyDescent="0.25">
      <c r="A950" s="154"/>
      <c r="B950" s="155"/>
      <c r="C950" s="156"/>
      <c r="D950" s="156"/>
      <c r="E950" s="157"/>
      <c r="F950" s="156"/>
      <c r="G950" s="156"/>
      <c r="H950" s="158"/>
      <c r="I950" s="159"/>
      <c r="J950" s="160"/>
      <c r="K950" s="161"/>
      <c r="L950" s="162"/>
      <c r="M950" s="163"/>
      <c r="N950" s="164"/>
      <c r="O950" s="20"/>
      <c r="P950" s="165"/>
      <c r="Q950" s="218"/>
    </row>
    <row r="951" spans="1:17" s="148" customFormat="1" ht="30" x14ac:dyDescent="0.25">
      <c r="A951" s="98" t="s">
        <v>205</v>
      </c>
      <c r="B951" s="139" t="s">
        <v>113</v>
      </c>
      <c r="C951" s="140" t="s">
        <v>312</v>
      </c>
      <c r="D951" s="141" t="s">
        <v>454</v>
      </c>
      <c r="E951" s="142" t="s">
        <v>454</v>
      </c>
      <c r="F951" s="141" t="s">
        <v>441</v>
      </c>
      <c r="G951" s="143">
        <v>47976</v>
      </c>
      <c r="H951" s="144">
        <v>41634</v>
      </c>
      <c r="I951" s="145">
        <f>+H951+31</f>
        <v>41665</v>
      </c>
      <c r="J951" s="146">
        <v>114.54</v>
      </c>
      <c r="K951" s="3">
        <v>17954653</v>
      </c>
      <c r="L951" s="116">
        <f>+K951</f>
        <v>17954653</v>
      </c>
      <c r="M951" s="147">
        <f>L951*$M$3/J951</f>
        <v>18446861.926313952</v>
      </c>
      <c r="N951" s="6">
        <f>M951</f>
        <v>18446861.926313952</v>
      </c>
      <c r="O951" s="18">
        <f t="shared" si="351"/>
        <v>2.6800000000000001E-3</v>
      </c>
      <c r="P951" s="14"/>
      <c r="Q951" s="217">
        <f t="shared" si="334"/>
        <v>-47976</v>
      </c>
    </row>
    <row r="952" spans="1:17" s="148" customFormat="1" ht="30" x14ac:dyDescent="0.25">
      <c r="A952" s="98" t="s">
        <v>205</v>
      </c>
      <c r="B952" s="139" t="s">
        <v>113</v>
      </c>
      <c r="C952" s="140" t="s">
        <v>312</v>
      </c>
      <c r="D952" s="141" t="s">
        <v>454</v>
      </c>
      <c r="E952" s="142" t="s">
        <v>454</v>
      </c>
      <c r="F952" s="141" t="s">
        <v>441</v>
      </c>
      <c r="G952" s="143">
        <v>499602</v>
      </c>
      <c r="H952" s="144">
        <v>41634</v>
      </c>
      <c r="I952" s="145">
        <f t="shared" ref="I952:I955" si="369">+H952+31</f>
        <v>41665</v>
      </c>
      <c r="J952" s="146">
        <v>114.54</v>
      </c>
      <c r="K952" s="3">
        <v>34222158</v>
      </c>
      <c r="L952" s="116">
        <f t="shared" ref="L952:L955" si="370">+K952</f>
        <v>34222158</v>
      </c>
      <c r="M952" s="147">
        <f t="shared" ref="M952:M955" si="371">L952*$M$3/J952</f>
        <v>35160324.3708748</v>
      </c>
      <c r="N952" s="6">
        <f t="shared" ref="N952:N955" si="372">M952</f>
        <v>35160324.3708748</v>
      </c>
      <c r="O952" s="18">
        <f t="shared" si="351"/>
        <v>5.11E-3</v>
      </c>
      <c r="P952" s="14"/>
      <c r="Q952" s="217">
        <f t="shared" si="334"/>
        <v>-499602</v>
      </c>
    </row>
    <row r="953" spans="1:17" s="148" customFormat="1" ht="30" x14ac:dyDescent="0.25">
      <c r="A953" s="98" t="s">
        <v>205</v>
      </c>
      <c r="B953" s="139" t="s">
        <v>113</v>
      </c>
      <c r="C953" s="140" t="s">
        <v>312</v>
      </c>
      <c r="D953" s="141" t="s">
        <v>454</v>
      </c>
      <c r="E953" s="142" t="s">
        <v>454</v>
      </c>
      <c r="F953" s="141" t="s">
        <v>441</v>
      </c>
      <c r="G953" s="143">
        <v>542495</v>
      </c>
      <c r="H953" s="144">
        <v>41668</v>
      </c>
      <c r="I953" s="145">
        <f t="shared" si="369"/>
        <v>41699</v>
      </c>
      <c r="J953" s="146">
        <v>115.71</v>
      </c>
      <c r="K953" s="3">
        <v>46226044</v>
      </c>
      <c r="L953" s="116">
        <f t="shared" si="370"/>
        <v>46226044</v>
      </c>
      <c r="M953" s="147">
        <f t="shared" si="371"/>
        <v>47013057.280442491</v>
      </c>
      <c r="N953" s="6">
        <f t="shared" si="372"/>
        <v>47013057.280442491</v>
      </c>
      <c r="O953" s="18">
        <f t="shared" si="351"/>
        <v>6.8300000000000001E-3</v>
      </c>
      <c r="P953" s="14"/>
      <c r="Q953" s="217">
        <f t="shared" si="334"/>
        <v>-542495</v>
      </c>
    </row>
    <row r="954" spans="1:17" s="148" customFormat="1" ht="30" x14ac:dyDescent="0.25">
      <c r="A954" s="98" t="s">
        <v>205</v>
      </c>
      <c r="B954" s="139" t="s">
        <v>113</v>
      </c>
      <c r="C954" s="140" t="s">
        <v>312</v>
      </c>
      <c r="D954" s="141" t="s">
        <v>454</v>
      </c>
      <c r="E954" s="142" t="s">
        <v>454</v>
      </c>
      <c r="F954" s="141" t="s">
        <v>441</v>
      </c>
      <c r="G954" s="143">
        <v>8</v>
      </c>
      <c r="H954" s="144">
        <v>41789</v>
      </c>
      <c r="I954" s="145">
        <f t="shared" si="369"/>
        <v>41820</v>
      </c>
      <c r="J954" s="146">
        <v>116.91</v>
      </c>
      <c r="K954" s="3">
        <v>149485801</v>
      </c>
      <c r="L954" s="116">
        <f t="shared" si="370"/>
        <v>149485801</v>
      </c>
      <c r="M954" s="147">
        <f t="shared" si="371"/>
        <v>150470353.79077923</v>
      </c>
      <c r="N954" s="6">
        <f t="shared" si="372"/>
        <v>150470353.79077923</v>
      </c>
      <c r="O954" s="18">
        <f t="shared" si="351"/>
        <v>2.1850000000000001E-2</v>
      </c>
      <c r="P954" s="14"/>
      <c r="Q954" s="217">
        <f t="shared" si="334"/>
        <v>-8</v>
      </c>
    </row>
    <row r="955" spans="1:17" s="148" customFormat="1" ht="30" x14ac:dyDescent="0.25">
      <c r="A955" s="98" t="s">
        <v>205</v>
      </c>
      <c r="B955" s="139" t="s">
        <v>113</v>
      </c>
      <c r="C955" s="140" t="s">
        <v>312</v>
      </c>
      <c r="D955" s="141" t="s">
        <v>454</v>
      </c>
      <c r="E955" s="142" t="s">
        <v>454</v>
      </c>
      <c r="F955" s="141" t="s">
        <v>441</v>
      </c>
      <c r="G955" s="143">
        <v>7</v>
      </c>
      <c r="H955" s="144">
        <v>41789</v>
      </c>
      <c r="I955" s="145">
        <f t="shared" si="369"/>
        <v>41820</v>
      </c>
      <c r="J955" s="146">
        <v>116.91</v>
      </c>
      <c r="K955" s="3">
        <v>147946765</v>
      </c>
      <c r="L955" s="116">
        <f t="shared" si="370"/>
        <v>147946765</v>
      </c>
      <c r="M955" s="147">
        <f t="shared" si="371"/>
        <v>148921181.29501328</v>
      </c>
      <c r="N955" s="6">
        <f t="shared" si="372"/>
        <v>148921181.29501328</v>
      </c>
      <c r="O955" s="18">
        <f t="shared" si="351"/>
        <v>2.163E-2</v>
      </c>
      <c r="P955" s="14"/>
      <c r="Q955" s="217">
        <f t="shared" si="334"/>
        <v>-7</v>
      </c>
    </row>
    <row r="956" spans="1:17" s="148" customFormat="1" x14ac:dyDescent="0.25">
      <c r="A956" s="252" t="s">
        <v>391</v>
      </c>
      <c r="B956" s="252"/>
      <c r="C956" s="252"/>
      <c r="D956" s="252"/>
      <c r="E956" s="252"/>
      <c r="F956" s="252"/>
      <c r="G956" s="252"/>
      <c r="H956" s="149"/>
      <c r="I956" s="150"/>
      <c r="J956" s="151"/>
      <c r="K956" s="120">
        <f>SUM(K951:K955)</f>
        <v>395835421</v>
      </c>
      <c r="L956" s="120">
        <f t="shared" ref="L956:O956" si="373">SUM(L951:L955)</f>
        <v>395835421</v>
      </c>
      <c r="M956" s="121">
        <f t="shared" si="373"/>
        <v>400011778.66342378</v>
      </c>
      <c r="N956" s="152">
        <f t="shared" si="373"/>
        <v>400011778.66342378</v>
      </c>
      <c r="O956" s="153">
        <f t="shared" si="373"/>
        <v>5.8099999999999999E-2</v>
      </c>
      <c r="P956" s="15"/>
      <c r="Q956" s="217"/>
    </row>
    <row r="957" spans="1:17" s="148" customFormat="1" x14ac:dyDescent="0.25">
      <c r="A957" s="154"/>
      <c r="B957" s="155"/>
      <c r="C957" s="156"/>
      <c r="D957" s="156"/>
      <c r="E957" s="157"/>
      <c r="F957" s="156"/>
      <c r="G957" s="156"/>
      <c r="H957" s="158"/>
      <c r="I957" s="159"/>
      <c r="J957" s="160"/>
      <c r="K957" s="161"/>
      <c r="L957" s="162"/>
      <c r="M957" s="163"/>
      <c r="N957" s="164"/>
      <c r="O957" s="20"/>
      <c r="P957" s="165"/>
      <c r="Q957" s="218"/>
    </row>
    <row r="958" spans="1:17" s="148" customFormat="1" ht="30" x14ac:dyDescent="0.25">
      <c r="A958" s="98" t="s">
        <v>206</v>
      </c>
      <c r="B958" s="139">
        <v>39714685</v>
      </c>
      <c r="C958" s="140" t="s">
        <v>313</v>
      </c>
      <c r="D958" s="141" t="s">
        <v>359</v>
      </c>
      <c r="E958" s="142" t="s">
        <v>352</v>
      </c>
      <c r="F958" s="141" t="s">
        <v>441</v>
      </c>
      <c r="G958" s="143">
        <v>2808</v>
      </c>
      <c r="H958" s="144">
        <v>41919</v>
      </c>
      <c r="I958" s="145">
        <v>41919</v>
      </c>
      <c r="J958" s="146">
        <v>117.68</v>
      </c>
      <c r="K958" s="3">
        <v>930600</v>
      </c>
      <c r="L958" s="116">
        <v>0</v>
      </c>
      <c r="M958" s="147">
        <v>0</v>
      </c>
      <c r="N958" s="6">
        <f>K958</f>
        <v>930600</v>
      </c>
      <c r="O958" s="18">
        <f t="shared" si="351"/>
        <v>1.3999999999999999E-4</v>
      </c>
      <c r="P958" s="14"/>
      <c r="Q958" s="217">
        <f t="shared" si="334"/>
        <v>-2808</v>
      </c>
    </row>
    <row r="959" spans="1:17" s="148" customFormat="1" x14ac:dyDescent="0.25">
      <c r="A959" s="252" t="s">
        <v>391</v>
      </c>
      <c r="B959" s="252"/>
      <c r="C959" s="252"/>
      <c r="D959" s="252"/>
      <c r="E959" s="252"/>
      <c r="F959" s="252"/>
      <c r="G959" s="252"/>
      <c r="H959" s="149"/>
      <c r="I959" s="150"/>
      <c r="J959" s="151"/>
      <c r="K959" s="120">
        <f>SUM(K958)</f>
        <v>930600</v>
      </c>
      <c r="L959" s="120">
        <f t="shared" ref="L959" si="374">SUM(L958)</f>
        <v>0</v>
      </c>
      <c r="M959" s="121">
        <f t="shared" ref="M959" si="375">SUM(M958)</f>
        <v>0</v>
      </c>
      <c r="N959" s="152">
        <f t="shared" ref="N959:O959" si="376">SUM(N958)</f>
        <v>930600</v>
      </c>
      <c r="O959" s="153">
        <f t="shared" si="376"/>
        <v>1.3999999999999999E-4</v>
      </c>
      <c r="P959" s="15"/>
      <c r="Q959" s="217"/>
    </row>
    <row r="960" spans="1:17" s="148" customFormat="1" x14ac:dyDescent="0.25">
      <c r="A960" s="154"/>
      <c r="B960" s="155"/>
      <c r="C960" s="156"/>
      <c r="D960" s="156"/>
      <c r="E960" s="157"/>
      <c r="F960" s="156"/>
      <c r="G960" s="156"/>
      <c r="H960" s="158"/>
      <c r="I960" s="159"/>
      <c r="J960" s="160"/>
      <c r="K960" s="161"/>
      <c r="L960" s="162"/>
      <c r="M960" s="163"/>
      <c r="N960" s="164"/>
      <c r="O960" s="20"/>
      <c r="P960" s="165"/>
      <c r="Q960" s="218"/>
    </row>
    <row r="961" spans="1:17" s="148" customFormat="1" ht="45" x14ac:dyDescent="0.25">
      <c r="A961" s="98" t="s">
        <v>207</v>
      </c>
      <c r="B961" s="139">
        <v>830054244</v>
      </c>
      <c r="C961" s="140" t="s">
        <v>314</v>
      </c>
      <c r="D961" s="141" t="s">
        <v>359</v>
      </c>
      <c r="E961" s="142" t="s">
        <v>352</v>
      </c>
      <c r="F961" s="141" t="s">
        <v>441</v>
      </c>
      <c r="G961" s="143">
        <v>12767</v>
      </c>
      <c r="H961" s="144">
        <v>41660</v>
      </c>
      <c r="I961" s="145">
        <v>41692</v>
      </c>
      <c r="J961" s="146">
        <v>115.26</v>
      </c>
      <c r="K961" s="3">
        <v>1000000</v>
      </c>
      <c r="L961" s="116">
        <f>+K961</f>
        <v>1000000</v>
      </c>
      <c r="M961" s="147">
        <f>L961*$M$3/J961</f>
        <v>1020996.0090230783</v>
      </c>
      <c r="N961" s="6">
        <f>M961</f>
        <v>1020996.0090230783</v>
      </c>
      <c r="O961" s="18">
        <f t="shared" si="351"/>
        <v>1.4999999999999999E-4</v>
      </c>
      <c r="P961" s="14"/>
      <c r="Q961" s="217">
        <f t="shared" si="334"/>
        <v>-12767</v>
      </c>
    </row>
    <row r="962" spans="1:17" s="148" customFormat="1" ht="45" x14ac:dyDescent="0.25">
      <c r="A962" s="98" t="s">
        <v>207</v>
      </c>
      <c r="B962" s="139">
        <v>830054244</v>
      </c>
      <c r="C962" s="140" t="s">
        <v>314</v>
      </c>
      <c r="D962" s="141" t="s">
        <v>359</v>
      </c>
      <c r="E962" s="142" t="s">
        <v>352</v>
      </c>
      <c r="F962" s="141" t="s">
        <v>441</v>
      </c>
      <c r="G962" s="143">
        <v>12798</v>
      </c>
      <c r="H962" s="144">
        <v>41687</v>
      </c>
      <c r="I962" s="145">
        <v>41716</v>
      </c>
      <c r="J962" s="146">
        <v>115.71</v>
      </c>
      <c r="K962" s="3">
        <v>2329020</v>
      </c>
      <c r="L962" s="116">
        <f t="shared" ref="L962:L963" si="377">+K962</f>
        <v>2329020</v>
      </c>
      <c r="M962" s="147">
        <f t="shared" ref="M962:M963" si="378">L962*$M$3/J962</f>
        <v>2368672.3152709361</v>
      </c>
      <c r="N962" s="6">
        <f t="shared" ref="N962:N963" si="379">M962</f>
        <v>2368672.3152709361</v>
      </c>
      <c r="O962" s="18">
        <f t="shared" si="351"/>
        <v>3.4000000000000002E-4</v>
      </c>
      <c r="P962" s="14"/>
      <c r="Q962" s="217">
        <f t="shared" si="334"/>
        <v>-12798</v>
      </c>
    </row>
    <row r="963" spans="1:17" s="148" customFormat="1" ht="45" x14ac:dyDescent="0.25">
      <c r="A963" s="98" t="s">
        <v>207</v>
      </c>
      <c r="B963" s="139">
        <v>830054244</v>
      </c>
      <c r="C963" s="140" t="s">
        <v>314</v>
      </c>
      <c r="D963" s="141" t="s">
        <v>359</v>
      </c>
      <c r="E963" s="142" t="s">
        <v>352</v>
      </c>
      <c r="F963" s="141" t="s">
        <v>441</v>
      </c>
      <c r="G963" s="143">
        <v>12971</v>
      </c>
      <c r="H963" s="144">
        <v>41730</v>
      </c>
      <c r="I963" s="145">
        <v>41761</v>
      </c>
      <c r="J963" s="146">
        <v>116.81</v>
      </c>
      <c r="K963" s="3">
        <v>2061273</v>
      </c>
      <c r="L963" s="116">
        <f t="shared" si="377"/>
        <v>2061273</v>
      </c>
      <c r="M963" s="147">
        <f t="shared" si="378"/>
        <v>2076625.3457751905</v>
      </c>
      <c r="N963" s="6">
        <f t="shared" si="379"/>
        <v>2076625.3457751905</v>
      </c>
      <c r="O963" s="18">
        <f t="shared" si="351"/>
        <v>2.9999999999999997E-4</v>
      </c>
      <c r="P963" s="14"/>
      <c r="Q963" s="217">
        <f t="shared" si="334"/>
        <v>-12971</v>
      </c>
    </row>
    <row r="964" spans="1:17" s="148" customFormat="1" x14ac:dyDescent="0.25">
      <c r="A964" s="252" t="s">
        <v>391</v>
      </c>
      <c r="B964" s="252"/>
      <c r="C964" s="252"/>
      <c r="D964" s="252"/>
      <c r="E964" s="252"/>
      <c r="F964" s="252"/>
      <c r="G964" s="252"/>
      <c r="H964" s="149"/>
      <c r="I964" s="150"/>
      <c r="J964" s="151"/>
      <c r="K964" s="120">
        <f>SUM(K961:K963)</f>
        <v>5390293</v>
      </c>
      <c r="L964" s="120">
        <f t="shared" ref="L964:O964" si="380">SUM(L961:L963)</f>
        <v>5390293</v>
      </c>
      <c r="M964" s="121">
        <f t="shared" si="380"/>
        <v>5466293.6700692046</v>
      </c>
      <c r="N964" s="152">
        <f t="shared" si="380"/>
        <v>5466293.6700692046</v>
      </c>
      <c r="O964" s="153">
        <f t="shared" si="380"/>
        <v>7.899999999999999E-4</v>
      </c>
      <c r="P964" s="15"/>
      <c r="Q964" s="217"/>
    </row>
    <row r="965" spans="1:17" s="148" customFormat="1" x14ac:dyDescent="0.25">
      <c r="A965" s="154"/>
      <c r="B965" s="155"/>
      <c r="C965" s="156"/>
      <c r="D965" s="156"/>
      <c r="E965" s="157"/>
      <c r="F965" s="156"/>
      <c r="G965" s="156"/>
      <c r="H965" s="158"/>
      <c r="I965" s="159"/>
      <c r="J965" s="160"/>
      <c r="K965" s="161"/>
      <c r="L965" s="162"/>
      <c r="M965" s="163"/>
      <c r="N965" s="164"/>
      <c r="O965" s="20"/>
      <c r="P965" s="165"/>
      <c r="Q965" s="218"/>
    </row>
    <row r="966" spans="1:17" s="148" customFormat="1" x14ac:dyDescent="0.25">
      <c r="A966" s="98" t="s">
        <v>208</v>
      </c>
      <c r="B966" s="139">
        <v>860512330</v>
      </c>
      <c r="C966" s="140" t="s">
        <v>315</v>
      </c>
      <c r="D966" s="141" t="s">
        <v>359</v>
      </c>
      <c r="E966" s="142" t="s">
        <v>352</v>
      </c>
      <c r="F966" s="141" t="s">
        <v>441</v>
      </c>
      <c r="G966" s="143">
        <v>2881065</v>
      </c>
      <c r="H966" s="144">
        <v>41873</v>
      </c>
      <c r="I966" s="145">
        <v>41905</v>
      </c>
      <c r="J966" s="146">
        <v>117.49</v>
      </c>
      <c r="K966" s="3">
        <v>6260</v>
      </c>
      <c r="L966" s="116">
        <f>+K966</f>
        <v>6260</v>
      </c>
      <c r="M966" s="147">
        <f>L966*M3/J966</f>
        <v>6270.1234147587038</v>
      </c>
      <c r="N966" s="6">
        <f>M966</f>
        <v>6270.1234147587038</v>
      </c>
      <c r="O966" s="18">
        <f t="shared" si="351"/>
        <v>0</v>
      </c>
      <c r="P966" s="14"/>
      <c r="Q966" s="217">
        <f t="shared" ref="Q966:Q1039" si="381">+G966*-1</f>
        <v>-2881065</v>
      </c>
    </row>
    <row r="967" spans="1:17" s="148" customFormat="1" x14ac:dyDescent="0.25">
      <c r="A967" s="98" t="s">
        <v>208</v>
      </c>
      <c r="B967" s="139">
        <v>860512330</v>
      </c>
      <c r="C967" s="140" t="s">
        <v>315</v>
      </c>
      <c r="D967" s="141" t="s">
        <v>359</v>
      </c>
      <c r="E967" s="142" t="s">
        <v>352</v>
      </c>
      <c r="F967" s="141" t="s">
        <v>441</v>
      </c>
      <c r="G967" s="143">
        <v>2887843</v>
      </c>
      <c r="H967" s="144">
        <v>41894</v>
      </c>
      <c r="I967" s="145">
        <v>41925</v>
      </c>
      <c r="J967" s="146">
        <v>117.68</v>
      </c>
      <c r="K967" s="3">
        <v>83940</v>
      </c>
      <c r="L967" s="116">
        <v>0</v>
      </c>
      <c r="M967" s="147">
        <v>0</v>
      </c>
      <c r="N967" s="6">
        <f>K967</f>
        <v>83940</v>
      </c>
      <c r="O967" s="18">
        <f t="shared" si="351"/>
        <v>1.0000000000000001E-5</v>
      </c>
      <c r="P967" s="14"/>
      <c r="Q967" s="217">
        <f t="shared" si="381"/>
        <v>-2887843</v>
      </c>
    </row>
    <row r="968" spans="1:17" s="148" customFormat="1" x14ac:dyDescent="0.25">
      <c r="A968" s="98" t="s">
        <v>208</v>
      </c>
      <c r="B968" s="139">
        <v>860512330</v>
      </c>
      <c r="C968" s="140" t="s">
        <v>315</v>
      </c>
      <c r="D968" s="141" t="s">
        <v>359</v>
      </c>
      <c r="E968" s="142" t="s">
        <v>352</v>
      </c>
      <c r="F968" s="141" t="s">
        <v>441</v>
      </c>
      <c r="G968" s="143">
        <v>2894051</v>
      </c>
      <c r="H968" s="144">
        <v>41906</v>
      </c>
      <c r="I968" s="145">
        <v>41937</v>
      </c>
      <c r="J968" s="146">
        <v>117.68</v>
      </c>
      <c r="K968" s="3">
        <v>38900</v>
      </c>
      <c r="L968" s="116">
        <v>0</v>
      </c>
      <c r="M968" s="147">
        <v>0</v>
      </c>
      <c r="N968" s="6">
        <f>K968</f>
        <v>38900</v>
      </c>
      <c r="O968" s="18">
        <f t="shared" si="351"/>
        <v>1.0000000000000001E-5</v>
      </c>
      <c r="P968" s="14"/>
      <c r="Q968" s="217">
        <f t="shared" si="381"/>
        <v>-2894051</v>
      </c>
    </row>
    <row r="969" spans="1:17" s="148" customFormat="1" x14ac:dyDescent="0.25">
      <c r="A969" s="252" t="s">
        <v>391</v>
      </c>
      <c r="B969" s="252"/>
      <c r="C969" s="252"/>
      <c r="D969" s="252"/>
      <c r="E969" s="252"/>
      <c r="F969" s="252"/>
      <c r="G969" s="252"/>
      <c r="H969" s="149"/>
      <c r="I969" s="150"/>
      <c r="J969" s="151"/>
      <c r="K969" s="120">
        <f>SUM(K966:K968)</f>
        <v>129100</v>
      </c>
      <c r="L969" s="120">
        <f t="shared" ref="L969:O969" si="382">SUM(L966:L968)</f>
        <v>6260</v>
      </c>
      <c r="M969" s="121">
        <f t="shared" si="382"/>
        <v>6270.1234147587038</v>
      </c>
      <c r="N969" s="152">
        <f t="shared" si="382"/>
        <v>129110.12341475871</v>
      </c>
      <c r="O969" s="153">
        <f t="shared" si="382"/>
        <v>2.0000000000000002E-5</v>
      </c>
      <c r="P969" s="15"/>
      <c r="Q969" s="217"/>
    </row>
    <row r="970" spans="1:17" s="148" customFormat="1" x14ac:dyDescent="0.25">
      <c r="A970" s="154"/>
      <c r="B970" s="155"/>
      <c r="C970" s="156"/>
      <c r="D970" s="156"/>
      <c r="E970" s="157"/>
      <c r="F970" s="156"/>
      <c r="G970" s="156"/>
      <c r="H970" s="158"/>
      <c r="I970" s="159"/>
      <c r="J970" s="160"/>
      <c r="K970" s="161"/>
      <c r="L970" s="162"/>
      <c r="M970" s="163"/>
      <c r="N970" s="164"/>
      <c r="O970" s="20"/>
      <c r="P970" s="165"/>
      <c r="Q970" s="218"/>
    </row>
    <row r="971" spans="1:17" s="148" customFormat="1" ht="45" x14ac:dyDescent="0.25">
      <c r="A971" s="98" t="s">
        <v>456</v>
      </c>
      <c r="B971" s="139">
        <v>890319193</v>
      </c>
      <c r="C971" s="140" t="s">
        <v>316</v>
      </c>
      <c r="D971" s="141" t="s">
        <v>359</v>
      </c>
      <c r="E971" s="142" t="s">
        <v>352</v>
      </c>
      <c r="F971" s="141" t="s">
        <v>441</v>
      </c>
      <c r="G971" s="143">
        <v>22631</v>
      </c>
      <c r="H971" s="144">
        <v>41915</v>
      </c>
      <c r="I971" s="145">
        <f>+H971+31</f>
        <v>41946</v>
      </c>
      <c r="J971" s="146">
        <v>117.68</v>
      </c>
      <c r="K971" s="3">
        <v>5177250</v>
      </c>
      <c r="L971" s="116">
        <v>0</v>
      </c>
      <c r="M971" s="147">
        <v>0</v>
      </c>
      <c r="N971" s="6">
        <f>K971</f>
        <v>5177250</v>
      </c>
      <c r="O971" s="18">
        <f t="shared" si="351"/>
        <v>7.5000000000000002E-4</v>
      </c>
      <c r="P971" s="14"/>
      <c r="Q971" s="217">
        <f t="shared" si="381"/>
        <v>-22631</v>
      </c>
    </row>
    <row r="972" spans="1:17" s="148" customFormat="1" x14ac:dyDescent="0.25">
      <c r="A972" s="252" t="s">
        <v>391</v>
      </c>
      <c r="B972" s="252"/>
      <c r="C972" s="252"/>
      <c r="D972" s="252"/>
      <c r="E972" s="252"/>
      <c r="F972" s="252"/>
      <c r="G972" s="252"/>
      <c r="H972" s="149"/>
      <c r="I972" s="150"/>
      <c r="J972" s="151"/>
      <c r="K972" s="120">
        <f>SUM(K971)</f>
        <v>5177250</v>
      </c>
      <c r="L972" s="120">
        <f t="shared" ref="L972" si="383">SUM(L971)</f>
        <v>0</v>
      </c>
      <c r="M972" s="121">
        <f t="shared" ref="M972" si="384">SUM(M971)</f>
        <v>0</v>
      </c>
      <c r="N972" s="152">
        <f t="shared" ref="N972:O972" si="385">SUM(N971)</f>
        <v>5177250</v>
      </c>
      <c r="O972" s="153">
        <f t="shared" si="385"/>
        <v>7.5000000000000002E-4</v>
      </c>
      <c r="P972" s="15"/>
      <c r="Q972" s="217"/>
    </row>
    <row r="973" spans="1:17" s="148" customFormat="1" x14ac:dyDescent="0.25">
      <c r="A973" s="154"/>
      <c r="B973" s="155"/>
      <c r="C973" s="156"/>
      <c r="D973" s="156"/>
      <c r="E973" s="157"/>
      <c r="F973" s="156"/>
      <c r="G973" s="156"/>
      <c r="H973" s="158"/>
      <c r="I973" s="159"/>
      <c r="J973" s="160"/>
      <c r="K973" s="161"/>
      <c r="L973" s="162"/>
      <c r="M973" s="163"/>
      <c r="N973" s="164"/>
      <c r="O973" s="20"/>
      <c r="P973" s="165"/>
      <c r="Q973" s="218"/>
    </row>
    <row r="974" spans="1:17" s="148" customFormat="1" ht="60" x14ac:dyDescent="0.25">
      <c r="A974" s="98" t="s">
        <v>209</v>
      </c>
      <c r="B974" s="139">
        <v>900401465</v>
      </c>
      <c r="C974" s="140" t="s">
        <v>317</v>
      </c>
      <c r="D974" s="141" t="s">
        <v>359</v>
      </c>
      <c r="E974" s="142" t="s">
        <v>352</v>
      </c>
      <c r="F974" s="141" t="s">
        <v>441</v>
      </c>
      <c r="G974" s="143">
        <v>679</v>
      </c>
      <c r="H974" s="144">
        <v>41638</v>
      </c>
      <c r="I974" s="145">
        <v>41638</v>
      </c>
      <c r="J974" s="146">
        <v>113.98</v>
      </c>
      <c r="K974" s="3">
        <v>122760</v>
      </c>
      <c r="L974" s="116">
        <f>+K974</f>
        <v>122760</v>
      </c>
      <c r="M974" s="147">
        <f>L974*M3/J974</f>
        <v>126745.01491489736</v>
      </c>
      <c r="N974" s="6">
        <f>M974</f>
        <v>126745.01491489736</v>
      </c>
      <c r="O974" s="18">
        <f t="shared" si="351"/>
        <v>2.0000000000000002E-5</v>
      </c>
      <c r="P974" s="14"/>
      <c r="Q974" s="217">
        <f t="shared" si="381"/>
        <v>-679</v>
      </c>
    </row>
    <row r="975" spans="1:17" s="148" customFormat="1" x14ac:dyDescent="0.25">
      <c r="A975" s="252" t="s">
        <v>391</v>
      </c>
      <c r="B975" s="252"/>
      <c r="C975" s="252"/>
      <c r="D975" s="252"/>
      <c r="E975" s="252"/>
      <c r="F975" s="252"/>
      <c r="G975" s="252"/>
      <c r="H975" s="149"/>
      <c r="I975" s="150"/>
      <c r="J975" s="151"/>
      <c r="K975" s="120">
        <f>SUM(K974)</f>
        <v>122760</v>
      </c>
      <c r="L975" s="120">
        <f t="shared" ref="L975" si="386">SUM(L974)</f>
        <v>122760</v>
      </c>
      <c r="M975" s="121">
        <f t="shared" ref="M975" si="387">SUM(M974)</f>
        <v>126745.01491489736</v>
      </c>
      <c r="N975" s="152">
        <f t="shared" ref="N975:O975" si="388">SUM(N974)</f>
        <v>126745.01491489736</v>
      </c>
      <c r="O975" s="153">
        <f t="shared" si="388"/>
        <v>2.0000000000000002E-5</v>
      </c>
      <c r="P975" s="15"/>
      <c r="Q975" s="217"/>
    </row>
    <row r="976" spans="1:17" s="148" customFormat="1" x14ac:dyDescent="0.25">
      <c r="A976" s="154"/>
      <c r="B976" s="155"/>
      <c r="C976" s="156"/>
      <c r="D976" s="156"/>
      <c r="E976" s="157"/>
      <c r="F976" s="156"/>
      <c r="G976" s="156"/>
      <c r="H976" s="158"/>
      <c r="I976" s="159"/>
      <c r="J976" s="160"/>
      <c r="K976" s="161"/>
      <c r="L976" s="162"/>
      <c r="M976" s="163"/>
      <c r="N976" s="164"/>
      <c r="O976" s="20"/>
      <c r="P976" s="165"/>
      <c r="Q976" s="218"/>
    </row>
    <row r="977" spans="1:17" s="148" customFormat="1" ht="45" x14ac:dyDescent="0.25">
      <c r="A977" s="98" t="s">
        <v>210</v>
      </c>
      <c r="B977" s="139">
        <v>900029464</v>
      </c>
      <c r="C977" s="140" t="s">
        <v>318</v>
      </c>
      <c r="D977" s="141" t="s">
        <v>356</v>
      </c>
      <c r="E977" s="142" t="s">
        <v>352</v>
      </c>
      <c r="F977" s="141" t="s">
        <v>441</v>
      </c>
      <c r="G977" s="143">
        <v>10127</v>
      </c>
      <c r="H977" s="144">
        <v>41529</v>
      </c>
      <c r="I977" s="145">
        <f>+H977+31</f>
        <v>41560</v>
      </c>
      <c r="J977" s="146">
        <v>113.93</v>
      </c>
      <c r="K977" s="3">
        <v>252625</v>
      </c>
      <c r="L977" s="116">
        <f>+K977</f>
        <v>252625</v>
      </c>
      <c r="M977" s="147">
        <f>L977*$M$3/J977</f>
        <v>260940.13868164661</v>
      </c>
      <c r="N977" s="6">
        <f>M977</f>
        <v>260940.13868164661</v>
      </c>
      <c r="O977" s="18">
        <f t="shared" si="351"/>
        <v>4.0000000000000003E-5</v>
      </c>
      <c r="P977" s="14"/>
      <c r="Q977" s="217">
        <f t="shared" si="381"/>
        <v>-10127</v>
      </c>
    </row>
    <row r="978" spans="1:17" s="148" customFormat="1" ht="45" x14ac:dyDescent="0.25">
      <c r="A978" s="98" t="s">
        <v>210</v>
      </c>
      <c r="B978" s="139">
        <v>900029464</v>
      </c>
      <c r="C978" s="140" t="s">
        <v>318</v>
      </c>
      <c r="D978" s="141" t="s">
        <v>356</v>
      </c>
      <c r="E978" s="142" t="s">
        <v>352</v>
      </c>
      <c r="F978" s="141" t="s">
        <v>441</v>
      </c>
      <c r="G978" s="143">
        <v>10146</v>
      </c>
      <c r="H978" s="144">
        <v>41550</v>
      </c>
      <c r="I978" s="145">
        <f t="shared" ref="I978:I979" si="389">+H978+31</f>
        <v>41581</v>
      </c>
      <c r="J978" s="146">
        <v>113.68</v>
      </c>
      <c r="K978" s="3">
        <v>803104</v>
      </c>
      <c r="L978" s="116">
        <f t="shared" ref="L978:L979" si="390">+K978</f>
        <v>803104</v>
      </c>
      <c r="M978" s="147">
        <f t="shared" ref="M978:M979" si="391">L978*$M$3/J978</f>
        <v>831362.40957072482</v>
      </c>
      <c r="N978" s="6">
        <f t="shared" ref="N978:N979" si="392">M978</f>
        <v>831362.40957072482</v>
      </c>
      <c r="O978" s="18">
        <f t="shared" si="351"/>
        <v>1.2E-4</v>
      </c>
      <c r="P978" s="14"/>
      <c r="Q978" s="217">
        <f t="shared" si="381"/>
        <v>-10146</v>
      </c>
    </row>
    <row r="979" spans="1:17" s="148" customFormat="1" ht="45" x14ac:dyDescent="0.25">
      <c r="A979" s="98" t="s">
        <v>210</v>
      </c>
      <c r="B979" s="139">
        <v>900029464</v>
      </c>
      <c r="C979" s="140" t="s">
        <v>318</v>
      </c>
      <c r="D979" s="141" t="s">
        <v>356</v>
      </c>
      <c r="E979" s="142" t="s">
        <v>352</v>
      </c>
      <c r="F979" s="141" t="s">
        <v>441</v>
      </c>
      <c r="G979" s="143">
        <v>10170</v>
      </c>
      <c r="H979" s="144">
        <v>41585</v>
      </c>
      <c r="I979" s="145">
        <f t="shared" si="389"/>
        <v>41616</v>
      </c>
      <c r="J979" s="146">
        <v>113.98</v>
      </c>
      <c r="K979" s="3">
        <v>803104</v>
      </c>
      <c r="L979" s="116">
        <f t="shared" si="390"/>
        <v>803104</v>
      </c>
      <c r="M979" s="147">
        <f t="shared" si="391"/>
        <v>829174.22986488859</v>
      </c>
      <c r="N979" s="6">
        <f t="shared" si="392"/>
        <v>829174.22986488859</v>
      </c>
      <c r="O979" s="18">
        <f t="shared" si="351"/>
        <v>1.2E-4</v>
      </c>
      <c r="P979" s="14"/>
      <c r="Q979" s="217">
        <f t="shared" si="381"/>
        <v>-10170</v>
      </c>
    </row>
    <row r="980" spans="1:17" s="148" customFormat="1" x14ac:dyDescent="0.25">
      <c r="A980" s="252" t="s">
        <v>391</v>
      </c>
      <c r="B980" s="252"/>
      <c r="C980" s="252"/>
      <c r="D980" s="252"/>
      <c r="E980" s="252"/>
      <c r="F980" s="252"/>
      <c r="G980" s="252"/>
      <c r="H980" s="149"/>
      <c r="I980" s="150"/>
      <c r="J980" s="151"/>
      <c r="K980" s="120">
        <f>SUM(K977:K979)</f>
        <v>1858833</v>
      </c>
      <c r="L980" s="120">
        <f t="shared" ref="L980:O980" si="393">SUM(L977:L979)</f>
        <v>1858833</v>
      </c>
      <c r="M980" s="121">
        <f t="shared" si="393"/>
        <v>1921476.77811726</v>
      </c>
      <c r="N980" s="152">
        <f t="shared" si="393"/>
        <v>1921476.77811726</v>
      </c>
      <c r="O980" s="153">
        <f t="shared" si="393"/>
        <v>2.8000000000000003E-4</v>
      </c>
      <c r="P980" s="15"/>
      <c r="Q980" s="217"/>
    </row>
    <row r="981" spans="1:17" s="148" customFormat="1" x14ac:dyDescent="0.25">
      <c r="A981" s="154"/>
      <c r="B981" s="155"/>
      <c r="C981" s="156"/>
      <c r="D981" s="156"/>
      <c r="E981" s="157"/>
      <c r="F981" s="156"/>
      <c r="G981" s="156"/>
      <c r="H981" s="158"/>
      <c r="I981" s="159"/>
      <c r="J981" s="160"/>
      <c r="K981" s="161"/>
      <c r="L981" s="162"/>
      <c r="M981" s="163"/>
      <c r="N981" s="164"/>
      <c r="O981" s="20"/>
      <c r="P981" s="165"/>
      <c r="Q981" s="218"/>
    </row>
    <row r="982" spans="1:17" s="148" customFormat="1" ht="45" x14ac:dyDescent="0.25">
      <c r="A982" s="98" t="s">
        <v>211</v>
      </c>
      <c r="B982" s="139">
        <v>890107487</v>
      </c>
      <c r="C982" s="140" t="s">
        <v>319</v>
      </c>
      <c r="D982" s="141" t="s">
        <v>359</v>
      </c>
      <c r="E982" s="142" t="s">
        <v>352</v>
      </c>
      <c r="F982" s="141" t="s">
        <v>441</v>
      </c>
      <c r="G982" s="143">
        <v>900529752</v>
      </c>
      <c r="H982" s="144">
        <v>41866</v>
      </c>
      <c r="I982" s="145">
        <v>41898</v>
      </c>
      <c r="J982" s="146">
        <v>117.49</v>
      </c>
      <c r="K982" s="3">
        <v>315318</v>
      </c>
      <c r="L982" s="116">
        <f>+K982</f>
        <v>315318</v>
      </c>
      <c r="M982" s="147">
        <f>L982*$M$3/J982</f>
        <v>315827.91931228194</v>
      </c>
      <c r="N982" s="6">
        <f>M982</f>
        <v>315827.91931228194</v>
      </c>
      <c r="O982" s="18">
        <f t="shared" si="351"/>
        <v>5.0000000000000002E-5</v>
      </c>
      <c r="P982" s="14"/>
      <c r="Q982" s="217">
        <f t="shared" si="381"/>
        <v>-900529752</v>
      </c>
    </row>
    <row r="983" spans="1:17" s="148" customFormat="1" ht="45" x14ac:dyDescent="0.25">
      <c r="A983" s="98" t="s">
        <v>211</v>
      </c>
      <c r="B983" s="139">
        <v>890107487</v>
      </c>
      <c r="C983" s="140" t="s">
        <v>319</v>
      </c>
      <c r="D983" s="141" t="s">
        <v>359</v>
      </c>
      <c r="E983" s="142" t="s">
        <v>352</v>
      </c>
      <c r="F983" s="141" t="s">
        <v>441</v>
      </c>
      <c r="G983" s="143">
        <v>900530347</v>
      </c>
      <c r="H983" s="144">
        <v>41866</v>
      </c>
      <c r="I983" s="145">
        <v>41898</v>
      </c>
      <c r="J983" s="146">
        <v>117.49</v>
      </c>
      <c r="K983" s="3">
        <v>178984</v>
      </c>
      <c r="L983" s="116">
        <f t="shared" ref="L983" si="394">+K983</f>
        <v>178984</v>
      </c>
      <c r="M983" s="147">
        <f>L983*$M$3/J983</f>
        <v>179273.44556983575</v>
      </c>
      <c r="N983" s="6">
        <f>M983</f>
        <v>179273.44556983575</v>
      </c>
      <c r="O983" s="18">
        <f t="shared" ref="O983:O1037" si="395">ROUND(N983/$N$1042,5)</f>
        <v>3.0000000000000001E-5</v>
      </c>
      <c r="P983" s="14"/>
      <c r="Q983" s="217">
        <f t="shared" si="381"/>
        <v>-900530347</v>
      </c>
    </row>
    <row r="984" spans="1:17" s="148" customFormat="1" ht="45" x14ac:dyDescent="0.25">
      <c r="A984" s="98" t="s">
        <v>211</v>
      </c>
      <c r="B984" s="139">
        <v>890107487</v>
      </c>
      <c r="C984" s="140" t="s">
        <v>319</v>
      </c>
      <c r="D984" s="141" t="s">
        <v>359</v>
      </c>
      <c r="E984" s="142" t="s">
        <v>352</v>
      </c>
      <c r="F984" s="141" t="s">
        <v>441</v>
      </c>
      <c r="G984" s="143">
        <v>900520344</v>
      </c>
      <c r="H984" s="144">
        <v>41899</v>
      </c>
      <c r="I984" s="145">
        <v>41926</v>
      </c>
      <c r="J984" s="146">
        <v>117.68</v>
      </c>
      <c r="K984" s="3">
        <v>46118</v>
      </c>
      <c r="L984" s="116">
        <v>0</v>
      </c>
      <c r="M984" s="116">
        <v>0</v>
      </c>
      <c r="N984" s="6">
        <f>K984</f>
        <v>46118</v>
      </c>
      <c r="O984" s="18">
        <f t="shared" si="395"/>
        <v>1.0000000000000001E-5</v>
      </c>
      <c r="P984" s="14"/>
      <c r="Q984" s="217">
        <f t="shared" si="381"/>
        <v>-900520344</v>
      </c>
    </row>
    <row r="985" spans="1:17" s="148" customFormat="1" ht="45" x14ac:dyDescent="0.25">
      <c r="A985" s="98" t="s">
        <v>211</v>
      </c>
      <c r="B985" s="139">
        <v>890107487</v>
      </c>
      <c r="C985" s="140" t="s">
        <v>319</v>
      </c>
      <c r="D985" s="141" t="s">
        <v>359</v>
      </c>
      <c r="E985" s="142" t="s">
        <v>352</v>
      </c>
      <c r="F985" s="141" t="s">
        <v>441</v>
      </c>
      <c r="G985" s="143">
        <v>900534779</v>
      </c>
      <c r="H985" s="144">
        <v>41894</v>
      </c>
      <c r="I985" s="145">
        <v>41925</v>
      </c>
      <c r="J985" s="146">
        <v>117.68</v>
      </c>
      <c r="K985" s="3">
        <v>1902547</v>
      </c>
      <c r="L985" s="116">
        <v>0</v>
      </c>
      <c r="M985" s="116">
        <v>0</v>
      </c>
      <c r="N985" s="6">
        <f t="shared" ref="N985:N987" si="396">K985</f>
        <v>1902547</v>
      </c>
      <c r="O985" s="18">
        <f t="shared" si="395"/>
        <v>2.7999999999999998E-4</v>
      </c>
      <c r="P985" s="14"/>
      <c r="Q985" s="217">
        <f t="shared" si="381"/>
        <v>-900534779</v>
      </c>
    </row>
    <row r="986" spans="1:17" s="148" customFormat="1" ht="45" x14ac:dyDescent="0.25">
      <c r="A986" s="98" t="s">
        <v>211</v>
      </c>
      <c r="B986" s="139">
        <v>890107487</v>
      </c>
      <c r="C986" s="140" t="s">
        <v>319</v>
      </c>
      <c r="D986" s="141" t="s">
        <v>359</v>
      </c>
      <c r="E986" s="142" t="s">
        <v>352</v>
      </c>
      <c r="F986" s="141" t="s">
        <v>441</v>
      </c>
      <c r="G986" s="143">
        <v>900535566</v>
      </c>
      <c r="H986" s="144">
        <v>41898</v>
      </c>
      <c r="I986" s="145">
        <v>41929</v>
      </c>
      <c r="J986" s="146">
        <v>117.68</v>
      </c>
      <c r="K986" s="3">
        <v>1043934</v>
      </c>
      <c r="L986" s="116">
        <v>0</v>
      </c>
      <c r="M986" s="116">
        <v>0</v>
      </c>
      <c r="N986" s="6">
        <f t="shared" si="396"/>
        <v>1043934</v>
      </c>
      <c r="O986" s="18">
        <f t="shared" si="395"/>
        <v>1.4999999999999999E-4</v>
      </c>
      <c r="P986" s="14"/>
      <c r="Q986" s="217">
        <f t="shared" si="381"/>
        <v>-900535566</v>
      </c>
    </row>
    <row r="987" spans="1:17" s="148" customFormat="1" ht="45" x14ac:dyDescent="0.25">
      <c r="A987" s="98" t="s">
        <v>211</v>
      </c>
      <c r="B987" s="139">
        <v>890107487</v>
      </c>
      <c r="C987" s="140" t="s">
        <v>319</v>
      </c>
      <c r="D987" s="141" t="s">
        <v>359</v>
      </c>
      <c r="E987" s="142" t="s">
        <v>352</v>
      </c>
      <c r="F987" s="141" t="s">
        <v>441</v>
      </c>
      <c r="G987" s="143">
        <v>85112575</v>
      </c>
      <c r="H987" s="144">
        <v>41912</v>
      </c>
      <c r="I987" s="145">
        <v>41944</v>
      </c>
      <c r="J987" s="146">
        <v>117.68</v>
      </c>
      <c r="K987" s="3">
        <v>903453</v>
      </c>
      <c r="L987" s="116">
        <v>0</v>
      </c>
      <c r="M987" s="116">
        <v>0</v>
      </c>
      <c r="N987" s="6">
        <f t="shared" si="396"/>
        <v>903453</v>
      </c>
      <c r="O987" s="18">
        <f t="shared" si="395"/>
        <v>1.2999999999999999E-4</v>
      </c>
      <c r="P987" s="14"/>
      <c r="Q987" s="217">
        <f t="shared" si="381"/>
        <v>-85112575</v>
      </c>
    </row>
    <row r="988" spans="1:17" s="148" customFormat="1" x14ac:dyDescent="0.25">
      <c r="A988" s="252" t="s">
        <v>391</v>
      </c>
      <c r="B988" s="252"/>
      <c r="C988" s="252"/>
      <c r="D988" s="252"/>
      <c r="E988" s="252"/>
      <c r="F988" s="252"/>
      <c r="G988" s="252"/>
      <c r="H988" s="149"/>
      <c r="I988" s="150"/>
      <c r="J988" s="151"/>
      <c r="K988" s="120">
        <f>SUM(K982:K987)</f>
        <v>4390354</v>
      </c>
      <c r="L988" s="120">
        <f t="shared" ref="L988:O988" si="397">SUM(L982:L987)</f>
        <v>494302</v>
      </c>
      <c r="M988" s="121">
        <f t="shared" si="397"/>
        <v>495101.36488211772</v>
      </c>
      <c r="N988" s="152">
        <f t="shared" si="397"/>
        <v>4391153.3648821171</v>
      </c>
      <c r="O988" s="153">
        <f t="shared" si="397"/>
        <v>6.4999999999999997E-4</v>
      </c>
      <c r="P988" s="15"/>
      <c r="Q988" s="217"/>
    </row>
    <row r="989" spans="1:17" s="148" customFormat="1" x14ac:dyDescent="0.25">
      <c r="A989" s="154"/>
      <c r="B989" s="155"/>
      <c r="C989" s="156"/>
      <c r="D989" s="156"/>
      <c r="E989" s="157"/>
      <c r="F989" s="156"/>
      <c r="G989" s="156"/>
      <c r="H989" s="158"/>
      <c r="I989" s="159"/>
      <c r="J989" s="160"/>
      <c r="K989" s="161"/>
      <c r="L989" s="162"/>
      <c r="M989" s="163"/>
      <c r="N989" s="164"/>
      <c r="O989" s="20"/>
      <c r="P989" s="165"/>
      <c r="Q989" s="218"/>
    </row>
    <row r="990" spans="1:17" s="148" customFormat="1" ht="30" x14ac:dyDescent="0.25">
      <c r="A990" s="98" t="s">
        <v>98</v>
      </c>
      <c r="B990" s="139">
        <v>890903295</v>
      </c>
      <c r="C990" s="140" t="s">
        <v>99</v>
      </c>
      <c r="D990" s="141" t="s">
        <v>359</v>
      </c>
      <c r="E990" s="142" t="s">
        <v>352</v>
      </c>
      <c r="F990" s="141" t="s">
        <v>441</v>
      </c>
      <c r="G990" s="143">
        <v>276054</v>
      </c>
      <c r="H990" s="144">
        <v>41800</v>
      </c>
      <c r="I990" s="145">
        <v>41831</v>
      </c>
      <c r="J990" s="146">
        <v>117.09</v>
      </c>
      <c r="K990" s="3">
        <v>2037870</v>
      </c>
      <c r="L990" s="116">
        <f>+K990</f>
        <v>2037870</v>
      </c>
      <c r="M990" s="147">
        <f>L990*$M$3/J990</f>
        <v>2048138.5395849347</v>
      </c>
      <c r="N990" s="6">
        <f>M990</f>
        <v>2048138.5395849347</v>
      </c>
      <c r="O990" s="18">
        <f t="shared" si="395"/>
        <v>2.9999999999999997E-4</v>
      </c>
      <c r="P990" s="14"/>
      <c r="Q990" s="217">
        <f t="shared" si="381"/>
        <v>-276054</v>
      </c>
    </row>
    <row r="991" spans="1:17" s="148" customFormat="1" ht="30" x14ac:dyDescent="0.25">
      <c r="A991" s="98" t="s">
        <v>98</v>
      </c>
      <c r="B991" s="139">
        <v>890903295</v>
      </c>
      <c r="C991" s="140" t="s">
        <v>99</v>
      </c>
      <c r="D991" s="141" t="s">
        <v>359</v>
      </c>
      <c r="E991" s="142" t="s">
        <v>352</v>
      </c>
      <c r="F991" s="141" t="s">
        <v>441</v>
      </c>
      <c r="G991" s="143">
        <v>280722</v>
      </c>
      <c r="H991" s="144">
        <v>41863</v>
      </c>
      <c r="I991" s="145">
        <v>41895</v>
      </c>
      <c r="J991" s="146">
        <v>117.49</v>
      </c>
      <c r="K991" s="3">
        <v>837940</v>
      </c>
      <c r="L991" s="116">
        <f t="shared" ref="L991" si="398">+K991</f>
        <v>837940</v>
      </c>
      <c r="M991" s="147">
        <f>L991*$M$3/J991</f>
        <v>839295.08213464986</v>
      </c>
      <c r="N991" s="6">
        <f>M991</f>
        <v>839295.08213464986</v>
      </c>
      <c r="O991" s="18">
        <f t="shared" si="395"/>
        <v>1.2E-4</v>
      </c>
      <c r="P991" s="14"/>
      <c r="Q991" s="217">
        <f t="shared" si="381"/>
        <v>-280722</v>
      </c>
    </row>
    <row r="992" spans="1:17" s="148" customFormat="1" ht="30" x14ac:dyDescent="0.25">
      <c r="A992" s="98" t="s">
        <v>98</v>
      </c>
      <c r="B992" s="139">
        <v>890903295</v>
      </c>
      <c r="C992" s="140" t="s">
        <v>99</v>
      </c>
      <c r="D992" s="141" t="s">
        <v>359</v>
      </c>
      <c r="E992" s="142" t="s">
        <v>352</v>
      </c>
      <c r="F992" s="141" t="s">
        <v>441</v>
      </c>
      <c r="G992" s="143">
        <v>283170</v>
      </c>
      <c r="H992" s="144">
        <v>41892</v>
      </c>
      <c r="I992" s="145">
        <v>41923</v>
      </c>
      <c r="J992" s="146">
        <v>117.68</v>
      </c>
      <c r="K992" s="3">
        <v>284372</v>
      </c>
      <c r="L992" s="116">
        <v>0</v>
      </c>
      <c r="M992" s="116">
        <v>0</v>
      </c>
      <c r="N992" s="6">
        <f>K992</f>
        <v>284372</v>
      </c>
      <c r="O992" s="18">
        <f t="shared" si="395"/>
        <v>4.0000000000000003E-5</v>
      </c>
      <c r="P992" s="14"/>
      <c r="Q992" s="217">
        <f t="shared" si="381"/>
        <v>-283170</v>
      </c>
    </row>
    <row r="993" spans="1:17" s="148" customFormat="1" ht="30" x14ac:dyDescent="0.25">
      <c r="A993" s="98" t="s">
        <v>98</v>
      </c>
      <c r="B993" s="139">
        <v>890903295</v>
      </c>
      <c r="C993" s="140" t="s">
        <v>99</v>
      </c>
      <c r="D993" s="141" t="s">
        <v>359</v>
      </c>
      <c r="E993" s="142" t="s">
        <v>352</v>
      </c>
      <c r="F993" s="141" t="s">
        <v>441</v>
      </c>
      <c r="G993" s="143">
        <v>284322</v>
      </c>
      <c r="H993" s="144">
        <v>41904</v>
      </c>
      <c r="I993" s="145">
        <v>41935</v>
      </c>
      <c r="J993" s="146">
        <v>117.68</v>
      </c>
      <c r="K993" s="3">
        <v>1159571</v>
      </c>
      <c r="L993" s="116">
        <v>0</v>
      </c>
      <c r="M993" s="116">
        <v>0</v>
      </c>
      <c r="N993" s="6">
        <f>K993</f>
        <v>1159571</v>
      </c>
      <c r="O993" s="18">
        <f t="shared" si="395"/>
        <v>1.7000000000000001E-4</v>
      </c>
      <c r="P993" s="14"/>
      <c r="Q993" s="217">
        <f t="shared" si="381"/>
        <v>-284322</v>
      </c>
    </row>
    <row r="994" spans="1:17" s="148" customFormat="1" x14ac:dyDescent="0.25">
      <c r="A994" s="252" t="s">
        <v>391</v>
      </c>
      <c r="B994" s="252"/>
      <c r="C994" s="252"/>
      <c r="D994" s="252"/>
      <c r="E994" s="252"/>
      <c r="F994" s="252"/>
      <c r="G994" s="252"/>
      <c r="H994" s="149"/>
      <c r="I994" s="150"/>
      <c r="J994" s="151"/>
      <c r="K994" s="120">
        <f>SUM(K990:K993)</f>
        <v>4319753</v>
      </c>
      <c r="L994" s="120">
        <f t="shared" ref="L994:O994" si="399">SUM(L990:L993)</f>
        <v>2875810</v>
      </c>
      <c r="M994" s="121">
        <f t="shared" si="399"/>
        <v>2887433.6217195848</v>
      </c>
      <c r="N994" s="152">
        <f t="shared" si="399"/>
        <v>4331376.6217195848</v>
      </c>
      <c r="O994" s="153">
        <f t="shared" si="399"/>
        <v>6.2999999999999992E-4</v>
      </c>
      <c r="P994" s="15"/>
      <c r="Q994" s="217"/>
    </row>
    <row r="995" spans="1:17" s="148" customFormat="1" x14ac:dyDescent="0.25">
      <c r="A995" s="154"/>
      <c r="B995" s="155"/>
      <c r="C995" s="156"/>
      <c r="D995" s="156"/>
      <c r="E995" s="157"/>
      <c r="F995" s="156"/>
      <c r="G995" s="156"/>
      <c r="H995" s="158"/>
      <c r="I995" s="159"/>
      <c r="J995" s="160"/>
      <c r="K995" s="161"/>
      <c r="L995" s="162"/>
      <c r="M995" s="163"/>
      <c r="N995" s="164"/>
      <c r="O995" s="20"/>
      <c r="P995" s="165"/>
      <c r="Q995" s="218"/>
    </row>
    <row r="996" spans="1:17" s="148" customFormat="1" x14ac:dyDescent="0.25">
      <c r="A996" s="98" t="s">
        <v>212</v>
      </c>
      <c r="B996" s="139">
        <v>805028991</v>
      </c>
      <c r="C996" s="140" t="s">
        <v>320</v>
      </c>
      <c r="D996" s="141" t="s">
        <v>359</v>
      </c>
      <c r="E996" s="142" t="s">
        <v>352</v>
      </c>
      <c r="F996" s="141" t="s">
        <v>441</v>
      </c>
      <c r="G996" s="143">
        <v>4739</v>
      </c>
      <c r="H996" s="144">
        <v>41728</v>
      </c>
      <c r="I996" s="145">
        <v>41760</v>
      </c>
      <c r="J996" s="146">
        <v>116.81</v>
      </c>
      <c r="K996" s="3">
        <v>65553</v>
      </c>
      <c r="L996" s="116">
        <f>+K996</f>
        <v>65553</v>
      </c>
      <c r="M996" s="147">
        <f>L996*M3/J996</f>
        <v>66041.238250149821</v>
      </c>
      <c r="N996" s="6">
        <f>M996</f>
        <v>66041.238250149821</v>
      </c>
      <c r="O996" s="18">
        <f t="shared" si="395"/>
        <v>1.0000000000000001E-5</v>
      </c>
      <c r="P996" s="14"/>
      <c r="Q996" s="217">
        <f t="shared" si="381"/>
        <v>-4739</v>
      </c>
    </row>
    <row r="997" spans="1:17" s="148" customFormat="1" x14ac:dyDescent="0.25">
      <c r="A997" s="252" t="s">
        <v>391</v>
      </c>
      <c r="B997" s="252"/>
      <c r="C997" s="252"/>
      <c r="D997" s="252"/>
      <c r="E997" s="252"/>
      <c r="F997" s="252"/>
      <c r="G997" s="252"/>
      <c r="H997" s="149"/>
      <c r="I997" s="150"/>
      <c r="J997" s="151"/>
      <c r="K997" s="120">
        <f>SUM(K996)</f>
        <v>65553</v>
      </c>
      <c r="L997" s="120">
        <f t="shared" ref="L997" si="400">SUM(L996)</f>
        <v>65553</v>
      </c>
      <c r="M997" s="121">
        <f t="shared" ref="M997" si="401">SUM(M996)</f>
        <v>66041.238250149821</v>
      </c>
      <c r="N997" s="152">
        <f t="shared" ref="N997:O997" si="402">SUM(N996)</f>
        <v>66041.238250149821</v>
      </c>
      <c r="O997" s="153">
        <f t="shared" si="402"/>
        <v>1.0000000000000001E-5</v>
      </c>
      <c r="P997" s="15"/>
      <c r="Q997" s="217"/>
    </row>
    <row r="998" spans="1:17" s="148" customFormat="1" x14ac:dyDescent="0.25">
      <c r="A998" s="154"/>
      <c r="B998" s="155"/>
      <c r="C998" s="156"/>
      <c r="D998" s="156"/>
      <c r="E998" s="157"/>
      <c r="F998" s="156"/>
      <c r="G998" s="156"/>
      <c r="H998" s="158"/>
      <c r="I998" s="159"/>
      <c r="J998" s="160"/>
      <c r="K998" s="161"/>
      <c r="L998" s="162"/>
      <c r="M998" s="163"/>
      <c r="N998" s="164"/>
      <c r="O998" s="20"/>
      <c r="P998" s="165"/>
      <c r="Q998" s="218"/>
    </row>
    <row r="999" spans="1:17" s="148" customFormat="1" x14ac:dyDescent="0.25">
      <c r="A999" s="98" t="s">
        <v>213</v>
      </c>
      <c r="B999" s="139">
        <v>800201131</v>
      </c>
      <c r="C999" s="140" t="s">
        <v>321</v>
      </c>
      <c r="D999" s="141" t="s">
        <v>359</v>
      </c>
      <c r="E999" s="142" t="s">
        <v>352</v>
      </c>
      <c r="F999" s="141" t="s">
        <v>441</v>
      </c>
      <c r="G999" s="143">
        <v>1458</v>
      </c>
      <c r="H999" s="144">
        <v>41508</v>
      </c>
      <c r="I999" s="145">
        <v>41540</v>
      </c>
      <c r="J999" s="146">
        <v>114.23</v>
      </c>
      <c r="K999" s="3">
        <v>26000000</v>
      </c>
      <c r="L999" s="116">
        <f>+K999</f>
        <v>26000000</v>
      </c>
      <c r="M999" s="147">
        <f>L999*M3/J999</f>
        <v>26785257.813183926</v>
      </c>
      <c r="N999" s="6">
        <f>M999</f>
        <v>26785257.813183926</v>
      </c>
      <c r="O999" s="18">
        <f t="shared" si="395"/>
        <v>3.8899999999999998E-3</v>
      </c>
      <c r="P999" s="14"/>
      <c r="Q999" s="217">
        <f t="shared" si="381"/>
        <v>-1458</v>
      </c>
    </row>
    <row r="1000" spans="1:17" s="148" customFormat="1" x14ac:dyDescent="0.25">
      <c r="A1000" s="252" t="s">
        <v>391</v>
      </c>
      <c r="B1000" s="252"/>
      <c r="C1000" s="252"/>
      <c r="D1000" s="252"/>
      <c r="E1000" s="252"/>
      <c r="F1000" s="252"/>
      <c r="G1000" s="252"/>
      <c r="H1000" s="149"/>
      <c r="I1000" s="150"/>
      <c r="J1000" s="151"/>
      <c r="K1000" s="120">
        <f>SUM(K999)</f>
        <v>26000000</v>
      </c>
      <c r="L1000" s="120">
        <f t="shared" ref="L1000" si="403">SUM(L999)</f>
        <v>26000000</v>
      </c>
      <c r="M1000" s="121">
        <f t="shared" ref="M1000" si="404">SUM(M999)</f>
        <v>26785257.813183926</v>
      </c>
      <c r="N1000" s="152">
        <f t="shared" ref="N1000:O1000" si="405">SUM(N999)</f>
        <v>26785257.813183926</v>
      </c>
      <c r="O1000" s="153">
        <f t="shared" si="405"/>
        <v>3.8899999999999998E-3</v>
      </c>
      <c r="P1000" s="15"/>
      <c r="Q1000" s="217"/>
    </row>
    <row r="1001" spans="1:17" s="148" customFormat="1" x14ac:dyDescent="0.25">
      <c r="A1001" s="154"/>
      <c r="B1001" s="155"/>
      <c r="C1001" s="156"/>
      <c r="D1001" s="156"/>
      <c r="E1001" s="157"/>
      <c r="F1001" s="156"/>
      <c r="G1001" s="156"/>
      <c r="H1001" s="158"/>
      <c r="I1001" s="159"/>
      <c r="J1001" s="160"/>
      <c r="K1001" s="161"/>
      <c r="L1001" s="162"/>
      <c r="M1001" s="163"/>
      <c r="N1001" s="164"/>
      <c r="O1001" s="20"/>
      <c r="P1001" s="165"/>
      <c r="Q1001" s="218"/>
    </row>
    <row r="1002" spans="1:17" s="148" customFormat="1" ht="45" x14ac:dyDescent="0.25">
      <c r="A1002" s="98" t="s">
        <v>214</v>
      </c>
      <c r="B1002" s="139">
        <v>830033294</v>
      </c>
      <c r="C1002" s="140" t="s">
        <v>322</v>
      </c>
      <c r="D1002" s="141" t="s">
        <v>359</v>
      </c>
      <c r="E1002" s="142" t="s">
        <v>352</v>
      </c>
      <c r="F1002" s="141" t="s">
        <v>441</v>
      </c>
      <c r="G1002" s="143">
        <v>43081</v>
      </c>
      <c r="H1002" s="144">
        <v>41779</v>
      </c>
      <c r="I1002" s="145">
        <v>41811</v>
      </c>
      <c r="J1002" s="146">
        <v>116.91</v>
      </c>
      <c r="K1002" s="3">
        <v>89800</v>
      </c>
      <c r="L1002" s="116">
        <f>+K1002</f>
        <v>89800</v>
      </c>
      <c r="M1002" s="147">
        <f>L1002*M3/J1002</f>
        <v>90391.446411769735</v>
      </c>
      <c r="N1002" s="6">
        <f>M1002</f>
        <v>90391.446411769735</v>
      </c>
      <c r="O1002" s="18">
        <f t="shared" si="395"/>
        <v>1.0000000000000001E-5</v>
      </c>
      <c r="P1002" s="14"/>
      <c r="Q1002" s="217">
        <f t="shared" si="381"/>
        <v>-43081</v>
      </c>
    </row>
    <row r="1003" spans="1:17" s="148" customFormat="1" x14ac:dyDescent="0.25">
      <c r="A1003" s="252" t="s">
        <v>391</v>
      </c>
      <c r="B1003" s="252"/>
      <c r="C1003" s="252"/>
      <c r="D1003" s="252"/>
      <c r="E1003" s="252"/>
      <c r="F1003" s="252"/>
      <c r="G1003" s="252"/>
      <c r="H1003" s="149"/>
      <c r="I1003" s="150"/>
      <c r="J1003" s="151"/>
      <c r="K1003" s="120">
        <f>SUM(K1002)</f>
        <v>89800</v>
      </c>
      <c r="L1003" s="120">
        <f t="shared" ref="L1003" si="406">SUM(L1002)</f>
        <v>89800</v>
      </c>
      <c r="M1003" s="121">
        <f t="shared" ref="M1003" si="407">SUM(M1002)</f>
        <v>90391.446411769735</v>
      </c>
      <c r="N1003" s="152">
        <f t="shared" ref="N1003:O1003" si="408">SUM(N1002)</f>
        <v>90391.446411769735</v>
      </c>
      <c r="O1003" s="153">
        <f t="shared" si="408"/>
        <v>1.0000000000000001E-5</v>
      </c>
      <c r="P1003" s="15"/>
      <c r="Q1003" s="217"/>
    </row>
    <row r="1004" spans="1:17" s="148" customFormat="1" x14ac:dyDescent="0.25">
      <c r="A1004" s="154"/>
      <c r="B1004" s="155"/>
      <c r="C1004" s="156"/>
      <c r="D1004" s="156"/>
      <c r="E1004" s="157"/>
      <c r="F1004" s="156"/>
      <c r="G1004" s="156"/>
      <c r="H1004" s="158"/>
      <c r="I1004" s="159"/>
      <c r="J1004" s="160"/>
      <c r="K1004" s="161"/>
      <c r="L1004" s="162"/>
      <c r="M1004" s="163"/>
      <c r="N1004" s="164"/>
      <c r="O1004" s="20"/>
      <c r="P1004" s="165"/>
      <c r="Q1004" s="218"/>
    </row>
    <row r="1005" spans="1:17" s="148" customFormat="1" x14ac:dyDescent="0.25">
      <c r="A1005" s="98" t="s">
        <v>215</v>
      </c>
      <c r="B1005" s="139">
        <v>800241469</v>
      </c>
      <c r="C1005" s="140" t="s">
        <v>323</v>
      </c>
      <c r="D1005" s="141" t="s">
        <v>359</v>
      </c>
      <c r="E1005" s="142" t="s">
        <v>352</v>
      </c>
      <c r="F1005" s="141" t="s">
        <v>441</v>
      </c>
      <c r="G1005" s="143">
        <v>157560</v>
      </c>
      <c r="H1005" s="144">
        <v>41729</v>
      </c>
      <c r="I1005" s="145">
        <v>41761</v>
      </c>
      <c r="J1005" s="146">
        <v>116.81</v>
      </c>
      <c r="K1005" s="3">
        <v>3430000</v>
      </c>
      <c r="L1005" s="116">
        <f>+K1005</f>
        <v>3430000</v>
      </c>
      <c r="M1005" s="147">
        <f>L1005*$M$3/J1005</f>
        <v>3455546.6141597466</v>
      </c>
      <c r="N1005" s="6">
        <f>M1005</f>
        <v>3455546.6141597466</v>
      </c>
      <c r="O1005" s="18">
        <f t="shared" si="395"/>
        <v>5.0000000000000001E-4</v>
      </c>
      <c r="P1005" s="14"/>
      <c r="Q1005" s="217">
        <f t="shared" si="381"/>
        <v>-157560</v>
      </c>
    </row>
    <row r="1006" spans="1:17" s="148" customFormat="1" x14ac:dyDescent="0.25">
      <c r="A1006" s="98" t="s">
        <v>215</v>
      </c>
      <c r="B1006" s="139">
        <v>800241469</v>
      </c>
      <c r="C1006" s="140" t="s">
        <v>323</v>
      </c>
      <c r="D1006" s="141" t="s">
        <v>359</v>
      </c>
      <c r="E1006" s="142" t="s">
        <v>352</v>
      </c>
      <c r="F1006" s="141" t="s">
        <v>441</v>
      </c>
      <c r="G1006" s="143">
        <v>158852</v>
      </c>
      <c r="H1006" s="144">
        <v>41738</v>
      </c>
      <c r="I1006" s="145">
        <v>41769</v>
      </c>
      <c r="J1006" s="146">
        <v>116.81</v>
      </c>
      <c r="K1006" s="3">
        <v>3430000</v>
      </c>
      <c r="L1006" s="116">
        <f t="shared" ref="L1006:L1009" si="409">+K1006</f>
        <v>3430000</v>
      </c>
      <c r="M1006" s="147">
        <f t="shared" ref="M1006:M1009" si="410">L1006*$M$3/J1006</f>
        <v>3455546.6141597466</v>
      </c>
      <c r="N1006" s="6">
        <f t="shared" ref="N1006:N1009" si="411">M1006</f>
        <v>3455546.6141597466</v>
      </c>
      <c r="O1006" s="18">
        <f t="shared" si="395"/>
        <v>5.0000000000000001E-4</v>
      </c>
      <c r="P1006" s="14"/>
      <c r="Q1006" s="217">
        <f t="shared" si="381"/>
        <v>-158852</v>
      </c>
    </row>
    <row r="1007" spans="1:17" s="148" customFormat="1" x14ac:dyDescent="0.25">
      <c r="A1007" s="98" t="s">
        <v>215</v>
      </c>
      <c r="B1007" s="139">
        <v>800241469</v>
      </c>
      <c r="C1007" s="140" t="s">
        <v>323</v>
      </c>
      <c r="D1007" s="141" t="s">
        <v>359</v>
      </c>
      <c r="E1007" s="142" t="s">
        <v>352</v>
      </c>
      <c r="F1007" s="141" t="s">
        <v>441</v>
      </c>
      <c r="G1007" s="143">
        <v>159423</v>
      </c>
      <c r="H1007" s="144">
        <v>41751</v>
      </c>
      <c r="I1007" s="145">
        <v>41782</v>
      </c>
      <c r="J1007" s="146">
        <v>116.81</v>
      </c>
      <c r="K1007" s="3">
        <v>2906761</v>
      </c>
      <c r="L1007" s="116">
        <f t="shared" si="409"/>
        <v>2906761</v>
      </c>
      <c r="M1007" s="147">
        <f t="shared" si="410"/>
        <v>2928410.5340296207</v>
      </c>
      <c r="N1007" s="6">
        <f t="shared" si="411"/>
        <v>2928410.5340296207</v>
      </c>
      <c r="O1007" s="18">
        <f t="shared" si="395"/>
        <v>4.2999999999999999E-4</v>
      </c>
      <c r="P1007" s="14"/>
      <c r="Q1007" s="217">
        <f t="shared" si="381"/>
        <v>-159423</v>
      </c>
    </row>
    <row r="1008" spans="1:17" s="148" customFormat="1" x14ac:dyDescent="0.25">
      <c r="A1008" s="98" t="s">
        <v>215</v>
      </c>
      <c r="B1008" s="139">
        <v>800241469</v>
      </c>
      <c r="C1008" s="140" t="s">
        <v>323</v>
      </c>
      <c r="D1008" s="141" t="s">
        <v>359</v>
      </c>
      <c r="E1008" s="142" t="s">
        <v>352</v>
      </c>
      <c r="F1008" s="141" t="s">
        <v>441</v>
      </c>
      <c r="G1008" s="143">
        <v>160667</v>
      </c>
      <c r="H1008" s="144">
        <v>41768</v>
      </c>
      <c r="I1008" s="145">
        <v>41800</v>
      </c>
      <c r="J1008" s="146">
        <v>116.91</v>
      </c>
      <c r="K1008" s="3">
        <v>3456960</v>
      </c>
      <c r="L1008" s="116">
        <f t="shared" si="409"/>
        <v>3456960</v>
      </c>
      <c r="M1008" s="147">
        <f t="shared" si="410"/>
        <v>3479728.4475237364</v>
      </c>
      <c r="N1008" s="6">
        <f t="shared" si="411"/>
        <v>3479728.4475237364</v>
      </c>
      <c r="O1008" s="18">
        <f t="shared" si="395"/>
        <v>5.1000000000000004E-4</v>
      </c>
      <c r="P1008" s="14"/>
      <c r="Q1008" s="217">
        <f t="shared" si="381"/>
        <v>-160667</v>
      </c>
    </row>
    <row r="1009" spans="1:17" s="148" customFormat="1" x14ac:dyDescent="0.25">
      <c r="A1009" s="98" t="s">
        <v>215</v>
      </c>
      <c r="B1009" s="139">
        <v>800241469</v>
      </c>
      <c r="C1009" s="140" t="s">
        <v>323</v>
      </c>
      <c r="D1009" s="141" t="s">
        <v>359</v>
      </c>
      <c r="E1009" s="142" t="s">
        <v>352</v>
      </c>
      <c r="F1009" s="141" t="s">
        <v>441</v>
      </c>
      <c r="G1009" s="143">
        <v>162115</v>
      </c>
      <c r="H1009" s="144">
        <v>41793</v>
      </c>
      <c r="I1009" s="145">
        <v>41824</v>
      </c>
      <c r="J1009" s="146">
        <v>117.09</v>
      </c>
      <c r="K1009" s="3">
        <v>190768</v>
      </c>
      <c r="L1009" s="116">
        <f t="shared" si="409"/>
        <v>190768</v>
      </c>
      <c r="M1009" s="147">
        <f t="shared" si="410"/>
        <v>191729.25305320695</v>
      </c>
      <c r="N1009" s="6">
        <f t="shared" si="411"/>
        <v>191729.25305320695</v>
      </c>
      <c r="O1009" s="18">
        <f t="shared" si="395"/>
        <v>3.0000000000000001E-5</v>
      </c>
      <c r="P1009" s="14"/>
      <c r="Q1009" s="217">
        <f t="shared" si="381"/>
        <v>-162115</v>
      </c>
    </row>
    <row r="1010" spans="1:17" s="148" customFormat="1" x14ac:dyDescent="0.25">
      <c r="A1010" s="252" t="s">
        <v>391</v>
      </c>
      <c r="B1010" s="252"/>
      <c r="C1010" s="252"/>
      <c r="D1010" s="252"/>
      <c r="E1010" s="252"/>
      <c r="F1010" s="252"/>
      <c r="G1010" s="252"/>
      <c r="H1010" s="149"/>
      <c r="I1010" s="150"/>
      <c r="J1010" s="151"/>
      <c r="K1010" s="120">
        <f>SUM(K1005:K1009)</f>
        <v>13414489</v>
      </c>
      <c r="L1010" s="120">
        <f t="shared" ref="L1010:O1010" si="412">SUM(L1005:L1009)</f>
        <v>13414489</v>
      </c>
      <c r="M1010" s="121">
        <f t="shared" si="412"/>
        <v>13510961.462926056</v>
      </c>
      <c r="N1010" s="152">
        <f t="shared" si="412"/>
        <v>13510961.462926056</v>
      </c>
      <c r="O1010" s="153">
        <f t="shared" si="412"/>
        <v>1.97E-3</v>
      </c>
      <c r="P1010" s="15"/>
      <c r="Q1010" s="217"/>
    </row>
    <row r="1011" spans="1:17" s="148" customFormat="1" x14ac:dyDescent="0.25">
      <c r="A1011" s="154"/>
      <c r="B1011" s="155"/>
      <c r="C1011" s="156"/>
      <c r="D1011" s="156"/>
      <c r="E1011" s="157"/>
      <c r="F1011" s="156"/>
      <c r="G1011" s="156"/>
      <c r="H1011" s="158"/>
      <c r="I1011" s="159"/>
      <c r="J1011" s="160"/>
      <c r="K1011" s="161"/>
      <c r="L1011" s="162"/>
      <c r="M1011" s="163"/>
      <c r="N1011" s="164"/>
      <c r="O1011" s="20"/>
      <c r="P1011" s="165"/>
      <c r="Q1011" s="218"/>
    </row>
    <row r="1012" spans="1:17" s="148" customFormat="1" ht="30" x14ac:dyDescent="0.25">
      <c r="A1012" s="98" t="s">
        <v>216</v>
      </c>
      <c r="B1012" s="139">
        <v>41435961</v>
      </c>
      <c r="C1012" s="140" t="s">
        <v>241</v>
      </c>
      <c r="D1012" s="141" t="s">
        <v>359</v>
      </c>
      <c r="E1012" s="142" t="s">
        <v>352</v>
      </c>
      <c r="F1012" s="141" t="s">
        <v>458</v>
      </c>
      <c r="G1012" s="143">
        <v>39</v>
      </c>
      <c r="H1012" s="144">
        <v>40835</v>
      </c>
      <c r="I1012" s="145">
        <v>41640</v>
      </c>
      <c r="J1012" s="146">
        <v>114.54</v>
      </c>
      <c r="K1012" s="3">
        <v>141271541.68000001</v>
      </c>
      <c r="L1012" s="116">
        <f>+K1012</f>
        <v>141271541.68000001</v>
      </c>
      <c r="M1012" s="147">
        <f>L1012*M3/J1012</f>
        <v>145144360.26630348</v>
      </c>
      <c r="N1012" s="6">
        <f>M1012</f>
        <v>145144360.26630348</v>
      </c>
      <c r="O1012" s="18">
        <f t="shared" si="395"/>
        <v>2.1080000000000002E-2</v>
      </c>
      <c r="P1012" s="14" t="s">
        <v>457</v>
      </c>
      <c r="Q1012" s="217">
        <f t="shared" si="381"/>
        <v>-39</v>
      </c>
    </row>
    <row r="1013" spans="1:17" s="148" customFormat="1" x14ac:dyDescent="0.25">
      <c r="A1013" s="252" t="s">
        <v>391</v>
      </c>
      <c r="B1013" s="252"/>
      <c r="C1013" s="252"/>
      <c r="D1013" s="252"/>
      <c r="E1013" s="252"/>
      <c r="F1013" s="252"/>
      <c r="G1013" s="252"/>
      <c r="H1013" s="149"/>
      <c r="I1013" s="150"/>
      <c r="J1013" s="151"/>
      <c r="K1013" s="120">
        <f>SUM(K1012)</f>
        <v>141271541.68000001</v>
      </c>
      <c r="L1013" s="120">
        <f t="shared" ref="L1013" si="413">SUM(L1012)</f>
        <v>141271541.68000001</v>
      </c>
      <c r="M1013" s="121">
        <f t="shared" ref="M1013" si="414">SUM(M1012)</f>
        <v>145144360.26630348</v>
      </c>
      <c r="N1013" s="152">
        <f t="shared" ref="N1013:O1013" si="415">SUM(N1012)</f>
        <v>145144360.26630348</v>
      </c>
      <c r="O1013" s="153">
        <f t="shared" si="415"/>
        <v>2.1080000000000002E-2</v>
      </c>
      <c r="P1013" s="15"/>
      <c r="Q1013" s="217"/>
    </row>
    <row r="1014" spans="1:17" s="148" customFormat="1" x14ac:dyDescent="0.25">
      <c r="A1014" s="154"/>
      <c r="B1014" s="155"/>
      <c r="C1014" s="156"/>
      <c r="D1014" s="156"/>
      <c r="E1014" s="157"/>
      <c r="F1014" s="156"/>
      <c r="G1014" s="156"/>
      <c r="H1014" s="158"/>
      <c r="I1014" s="159"/>
      <c r="J1014" s="160"/>
      <c r="K1014" s="161"/>
      <c r="L1014" s="162"/>
      <c r="M1014" s="163"/>
      <c r="N1014" s="164"/>
      <c r="O1014" s="20"/>
      <c r="P1014" s="165"/>
      <c r="Q1014" s="218"/>
    </row>
    <row r="1015" spans="1:17" s="148" customFormat="1" ht="60" x14ac:dyDescent="0.25">
      <c r="A1015" s="98" t="s">
        <v>217</v>
      </c>
      <c r="B1015" s="139">
        <v>900593589</v>
      </c>
      <c r="C1015" s="140" t="s">
        <v>324</v>
      </c>
      <c r="D1015" s="141" t="s">
        <v>359</v>
      </c>
      <c r="E1015" s="142" t="s">
        <v>352</v>
      </c>
      <c r="F1015" s="141" t="s">
        <v>441</v>
      </c>
      <c r="G1015" s="143">
        <v>308</v>
      </c>
      <c r="H1015" s="144">
        <v>41731</v>
      </c>
      <c r="I1015" s="145">
        <f>+H1015</f>
        <v>41731</v>
      </c>
      <c r="J1015" s="146">
        <v>116.24</v>
      </c>
      <c r="K1015" s="3">
        <v>343224</v>
      </c>
      <c r="L1015" s="116">
        <f>+K1015</f>
        <v>343224</v>
      </c>
      <c r="M1015" s="147">
        <f>L1015*$M$3/J1015</f>
        <v>347475.91465932556</v>
      </c>
      <c r="N1015" s="6">
        <f>M1015</f>
        <v>347475.91465932556</v>
      </c>
      <c r="O1015" s="18">
        <f t="shared" si="395"/>
        <v>5.0000000000000002E-5</v>
      </c>
      <c r="P1015" s="14"/>
      <c r="Q1015" s="217">
        <f t="shared" si="381"/>
        <v>-308</v>
      </c>
    </row>
    <row r="1016" spans="1:17" s="148" customFormat="1" ht="60" x14ac:dyDescent="0.25">
      <c r="A1016" s="98" t="s">
        <v>217</v>
      </c>
      <c r="B1016" s="139">
        <v>900593589</v>
      </c>
      <c r="C1016" s="140" t="s">
        <v>324</v>
      </c>
      <c r="D1016" s="141" t="s">
        <v>359</v>
      </c>
      <c r="E1016" s="142" t="s">
        <v>352</v>
      </c>
      <c r="F1016" s="141" t="s">
        <v>441</v>
      </c>
      <c r="G1016" s="143">
        <v>309</v>
      </c>
      <c r="H1016" s="144">
        <v>41731</v>
      </c>
      <c r="I1016" s="145">
        <f t="shared" ref="I1016:I1022" si="416">+H1016</f>
        <v>41731</v>
      </c>
      <c r="J1016" s="146">
        <v>116.24</v>
      </c>
      <c r="K1016" s="3">
        <v>72640</v>
      </c>
      <c r="L1016" s="116">
        <f t="shared" ref="L1016:L1018" si="417">+K1016</f>
        <v>72640</v>
      </c>
      <c r="M1016" s="147">
        <f t="shared" ref="M1016:M1018" si="418">L1016*$M$3/J1016</f>
        <v>73539.876118375789</v>
      </c>
      <c r="N1016" s="6">
        <f t="shared" ref="N1016:N1018" si="419">M1016</f>
        <v>73539.876118375789</v>
      </c>
      <c r="O1016" s="18">
        <f t="shared" si="395"/>
        <v>1.0000000000000001E-5</v>
      </c>
      <c r="P1016" s="14"/>
      <c r="Q1016" s="217">
        <f t="shared" si="381"/>
        <v>-309</v>
      </c>
    </row>
    <row r="1017" spans="1:17" s="148" customFormat="1" ht="60" x14ac:dyDescent="0.25">
      <c r="A1017" s="98" t="s">
        <v>217</v>
      </c>
      <c r="B1017" s="139">
        <v>900593589</v>
      </c>
      <c r="C1017" s="140" t="s">
        <v>324</v>
      </c>
      <c r="D1017" s="141" t="s">
        <v>359</v>
      </c>
      <c r="E1017" s="142" t="s">
        <v>352</v>
      </c>
      <c r="F1017" s="141" t="s">
        <v>441</v>
      </c>
      <c r="G1017" s="143">
        <v>340</v>
      </c>
      <c r="H1017" s="144">
        <v>41745</v>
      </c>
      <c r="I1017" s="145">
        <f t="shared" si="416"/>
        <v>41745</v>
      </c>
      <c r="J1017" s="146">
        <v>116.24</v>
      </c>
      <c r="K1017" s="3">
        <v>680728</v>
      </c>
      <c r="L1017" s="116">
        <f t="shared" si="417"/>
        <v>680728</v>
      </c>
      <c r="M1017" s="147">
        <f t="shared" si="418"/>
        <v>689160.96902959398</v>
      </c>
      <c r="N1017" s="6">
        <f t="shared" si="419"/>
        <v>689160.96902959398</v>
      </c>
      <c r="O1017" s="18">
        <f t="shared" si="395"/>
        <v>1E-4</v>
      </c>
      <c r="P1017" s="14"/>
      <c r="Q1017" s="217">
        <f t="shared" si="381"/>
        <v>-340</v>
      </c>
    </row>
    <row r="1018" spans="1:17" s="148" customFormat="1" ht="60" x14ac:dyDescent="0.25">
      <c r="A1018" s="98" t="s">
        <v>217</v>
      </c>
      <c r="B1018" s="139">
        <v>900593589</v>
      </c>
      <c r="C1018" s="140" t="s">
        <v>324</v>
      </c>
      <c r="D1018" s="141" t="s">
        <v>359</v>
      </c>
      <c r="E1018" s="142" t="s">
        <v>352</v>
      </c>
      <c r="F1018" s="141" t="s">
        <v>441</v>
      </c>
      <c r="G1018" s="143">
        <v>408</v>
      </c>
      <c r="H1018" s="144">
        <v>41806</v>
      </c>
      <c r="I1018" s="145">
        <f t="shared" si="416"/>
        <v>41806</v>
      </c>
      <c r="J1018" s="146">
        <v>116.91</v>
      </c>
      <c r="K1018" s="3">
        <v>219036</v>
      </c>
      <c r="L1018" s="116">
        <f t="shared" si="417"/>
        <v>219036</v>
      </c>
      <c r="M1018" s="147">
        <f t="shared" si="418"/>
        <v>220478.62868873493</v>
      </c>
      <c r="N1018" s="6">
        <f t="shared" si="419"/>
        <v>220478.62868873493</v>
      </c>
      <c r="O1018" s="18">
        <f t="shared" si="395"/>
        <v>3.0000000000000001E-5</v>
      </c>
      <c r="P1018" s="14"/>
      <c r="Q1018" s="217">
        <f t="shared" si="381"/>
        <v>-408</v>
      </c>
    </row>
    <row r="1019" spans="1:17" s="148" customFormat="1" ht="60" x14ac:dyDescent="0.25">
      <c r="A1019" s="98" t="s">
        <v>217</v>
      </c>
      <c r="B1019" s="139">
        <v>900593589</v>
      </c>
      <c r="C1019" s="140" t="s">
        <v>324</v>
      </c>
      <c r="D1019" s="141" t="s">
        <v>359</v>
      </c>
      <c r="E1019" s="142" t="s">
        <v>352</v>
      </c>
      <c r="F1019" s="141" t="s">
        <v>441</v>
      </c>
      <c r="G1019" s="143">
        <v>519</v>
      </c>
      <c r="H1019" s="144">
        <v>41915</v>
      </c>
      <c r="I1019" s="145">
        <f t="shared" si="416"/>
        <v>41915</v>
      </c>
      <c r="J1019" s="146">
        <v>117.68</v>
      </c>
      <c r="K1019" s="3">
        <v>964750</v>
      </c>
      <c r="L1019" s="116">
        <v>0</v>
      </c>
      <c r="M1019" s="116">
        <v>0</v>
      </c>
      <c r="N1019" s="6">
        <f>K1019</f>
        <v>964750</v>
      </c>
      <c r="O1019" s="18">
        <f t="shared" si="395"/>
        <v>1.3999999999999999E-4</v>
      </c>
      <c r="P1019" s="14"/>
      <c r="Q1019" s="217">
        <f t="shared" si="381"/>
        <v>-519</v>
      </c>
    </row>
    <row r="1020" spans="1:17" s="148" customFormat="1" ht="60" x14ac:dyDescent="0.25">
      <c r="A1020" s="98" t="s">
        <v>217</v>
      </c>
      <c r="B1020" s="139">
        <v>900593589</v>
      </c>
      <c r="C1020" s="140" t="s">
        <v>324</v>
      </c>
      <c r="D1020" s="141" t="s">
        <v>359</v>
      </c>
      <c r="E1020" s="142" t="s">
        <v>352</v>
      </c>
      <c r="F1020" s="141" t="s">
        <v>441</v>
      </c>
      <c r="G1020" s="143">
        <v>520</v>
      </c>
      <c r="H1020" s="144">
        <v>41915</v>
      </c>
      <c r="I1020" s="145">
        <f t="shared" si="416"/>
        <v>41915</v>
      </c>
      <c r="J1020" s="146">
        <v>117.68</v>
      </c>
      <c r="K1020" s="3">
        <v>125832</v>
      </c>
      <c r="L1020" s="116">
        <v>0</v>
      </c>
      <c r="M1020" s="116">
        <v>0</v>
      </c>
      <c r="N1020" s="6">
        <f t="shared" ref="N1020:N1022" si="420">K1020</f>
        <v>125832</v>
      </c>
      <c r="O1020" s="18">
        <f t="shared" si="395"/>
        <v>2.0000000000000002E-5</v>
      </c>
      <c r="P1020" s="14"/>
      <c r="Q1020" s="217">
        <f t="shared" si="381"/>
        <v>-520</v>
      </c>
    </row>
    <row r="1021" spans="1:17" s="148" customFormat="1" ht="60" x14ac:dyDescent="0.25">
      <c r="A1021" s="98" t="s">
        <v>217</v>
      </c>
      <c r="B1021" s="139">
        <v>900593589</v>
      </c>
      <c r="C1021" s="140" t="s">
        <v>324</v>
      </c>
      <c r="D1021" s="141" t="s">
        <v>359</v>
      </c>
      <c r="E1021" s="142" t="s">
        <v>352</v>
      </c>
      <c r="F1021" s="141" t="s">
        <v>441</v>
      </c>
      <c r="G1021" s="143">
        <v>521</v>
      </c>
      <c r="H1021" s="144">
        <v>41915</v>
      </c>
      <c r="I1021" s="145">
        <f t="shared" si="416"/>
        <v>41915</v>
      </c>
      <c r="J1021" s="146">
        <v>117.68</v>
      </c>
      <c r="K1021" s="3">
        <v>343337</v>
      </c>
      <c r="L1021" s="116">
        <v>0</v>
      </c>
      <c r="M1021" s="116">
        <v>0</v>
      </c>
      <c r="N1021" s="6">
        <f t="shared" si="420"/>
        <v>343337</v>
      </c>
      <c r="O1021" s="18">
        <f t="shared" si="395"/>
        <v>5.0000000000000002E-5</v>
      </c>
      <c r="P1021" s="14"/>
      <c r="Q1021" s="217">
        <f t="shared" si="381"/>
        <v>-521</v>
      </c>
    </row>
    <row r="1022" spans="1:17" s="148" customFormat="1" ht="60" x14ac:dyDescent="0.25">
      <c r="A1022" s="98" t="s">
        <v>217</v>
      </c>
      <c r="B1022" s="139">
        <v>900593589</v>
      </c>
      <c r="C1022" s="140" t="s">
        <v>324</v>
      </c>
      <c r="D1022" s="141" t="s">
        <v>359</v>
      </c>
      <c r="E1022" s="142" t="s">
        <v>352</v>
      </c>
      <c r="F1022" s="141" t="s">
        <v>441</v>
      </c>
      <c r="G1022" s="143">
        <v>522</v>
      </c>
      <c r="H1022" s="144">
        <v>41915</v>
      </c>
      <c r="I1022" s="145">
        <f t="shared" si="416"/>
        <v>41915</v>
      </c>
      <c r="J1022" s="146">
        <v>117.68</v>
      </c>
      <c r="K1022" s="3">
        <v>442650</v>
      </c>
      <c r="L1022" s="116">
        <v>0</v>
      </c>
      <c r="M1022" s="116">
        <v>0</v>
      </c>
      <c r="N1022" s="6">
        <f t="shared" si="420"/>
        <v>442650</v>
      </c>
      <c r="O1022" s="18">
        <f t="shared" si="395"/>
        <v>6.0000000000000002E-5</v>
      </c>
      <c r="P1022" s="14"/>
      <c r="Q1022" s="217">
        <f t="shared" si="381"/>
        <v>-522</v>
      </c>
    </row>
    <row r="1023" spans="1:17" s="148" customFormat="1" x14ac:dyDescent="0.25">
      <c r="A1023" s="252" t="s">
        <v>391</v>
      </c>
      <c r="B1023" s="252"/>
      <c r="C1023" s="252"/>
      <c r="D1023" s="252"/>
      <c r="E1023" s="252"/>
      <c r="F1023" s="252"/>
      <c r="G1023" s="252"/>
      <c r="H1023" s="149"/>
      <c r="I1023" s="150"/>
      <c r="J1023" s="151"/>
      <c r="K1023" s="120">
        <f>SUM(K1015:K1022)</f>
        <v>3192197</v>
      </c>
      <c r="L1023" s="120">
        <f t="shared" ref="L1023:O1023" si="421">SUM(L1015:L1022)</f>
        <v>1315628</v>
      </c>
      <c r="M1023" s="121">
        <f t="shared" si="421"/>
        <v>1330655.3884960304</v>
      </c>
      <c r="N1023" s="152">
        <f t="shared" si="421"/>
        <v>3207224.3884960301</v>
      </c>
      <c r="O1023" s="153">
        <f t="shared" si="421"/>
        <v>4.6000000000000001E-4</v>
      </c>
      <c r="P1023" s="15"/>
      <c r="Q1023" s="217"/>
    </row>
    <row r="1024" spans="1:17" s="148" customFormat="1" x14ac:dyDescent="0.25">
      <c r="A1024" s="154"/>
      <c r="B1024" s="155"/>
      <c r="C1024" s="156"/>
      <c r="D1024" s="156"/>
      <c r="E1024" s="157"/>
      <c r="F1024" s="156"/>
      <c r="G1024" s="156"/>
      <c r="H1024" s="158"/>
      <c r="I1024" s="159"/>
      <c r="J1024" s="160"/>
      <c r="K1024" s="161"/>
      <c r="L1024" s="162"/>
      <c r="M1024" s="163"/>
      <c r="N1024" s="164"/>
      <c r="O1024" s="20"/>
      <c r="P1024" s="165"/>
      <c r="Q1024" s="218"/>
    </row>
    <row r="1025" spans="1:17" s="148" customFormat="1" ht="30" x14ac:dyDescent="0.25">
      <c r="A1025" s="98" t="s">
        <v>218</v>
      </c>
      <c r="B1025" s="139">
        <v>3056896</v>
      </c>
      <c r="C1025" s="140" t="s">
        <v>325</v>
      </c>
      <c r="D1025" s="141" t="s">
        <v>359</v>
      </c>
      <c r="E1025" s="142" t="s">
        <v>352</v>
      </c>
      <c r="F1025" s="141" t="s">
        <v>441</v>
      </c>
      <c r="G1025" s="143">
        <v>2791</v>
      </c>
      <c r="H1025" s="144">
        <v>41851</v>
      </c>
      <c r="I1025" s="145">
        <f>+H1025+31</f>
        <v>41882</v>
      </c>
      <c r="J1025" s="146">
        <v>117.33</v>
      </c>
      <c r="K1025" s="3">
        <v>1792058</v>
      </c>
      <c r="L1025" s="116">
        <f>+K1025</f>
        <v>1792058</v>
      </c>
      <c r="M1025" s="147">
        <f>L1025*M3/J1025</f>
        <v>1797403.7794255519</v>
      </c>
      <c r="N1025" s="6">
        <f>M1025</f>
        <v>1797403.7794255519</v>
      </c>
      <c r="O1025" s="18">
        <f t="shared" si="395"/>
        <v>2.5999999999999998E-4</v>
      </c>
      <c r="P1025" s="14"/>
      <c r="Q1025" s="217">
        <f t="shared" si="381"/>
        <v>-2791</v>
      </c>
    </row>
    <row r="1026" spans="1:17" s="148" customFormat="1" ht="30" x14ac:dyDescent="0.25">
      <c r="A1026" s="98" t="s">
        <v>218</v>
      </c>
      <c r="B1026" s="139">
        <v>3056896</v>
      </c>
      <c r="C1026" s="140" t="s">
        <v>325</v>
      </c>
      <c r="D1026" s="141" t="s">
        <v>359</v>
      </c>
      <c r="E1026" s="142" t="s">
        <v>352</v>
      </c>
      <c r="F1026" s="141" t="s">
        <v>441</v>
      </c>
      <c r="G1026" s="143">
        <v>2803</v>
      </c>
      <c r="H1026" s="144">
        <v>41882</v>
      </c>
      <c r="I1026" s="145">
        <f t="shared" ref="I1026:I1027" si="422">+H1026+31</f>
        <v>41913</v>
      </c>
      <c r="J1026" s="146">
        <v>117.68</v>
      </c>
      <c r="K1026" s="3">
        <v>622340</v>
      </c>
      <c r="L1026" s="116">
        <v>0</v>
      </c>
      <c r="M1026" s="116">
        <v>0</v>
      </c>
      <c r="N1026" s="6">
        <f>K1026</f>
        <v>622340</v>
      </c>
      <c r="O1026" s="18">
        <f t="shared" si="395"/>
        <v>9.0000000000000006E-5</v>
      </c>
      <c r="P1026" s="14"/>
      <c r="Q1026" s="217">
        <f t="shared" si="381"/>
        <v>-2803</v>
      </c>
    </row>
    <row r="1027" spans="1:17" s="148" customFormat="1" ht="30" x14ac:dyDescent="0.25">
      <c r="A1027" s="98" t="s">
        <v>218</v>
      </c>
      <c r="B1027" s="139">
        <v>3056896</v>
      </c>
      <c r="C1027" s="140" t="s">
        <v>325</v>
      </c>
      <c r="D1027" s="141" t="s">
        <v>359</v>
      </c>
      <c r="E1027" s="142" t="s">
        <v>352</v>
      </c>
      <c r="F1027" s="141" t="s">
        <v>441</v>
      </c>
      <c r="G1027" s="143">
        <v>2812</v>
      </c>
      <c r="H1027" s="144">
        <v>41912</v>
      </c>
      <c r="I1027" s="145">
        <f t="shared" si="422"/>
        <v>41943</v>
      </c>
      <c r="J1027" s="146">
        <v>117.68</v>
      </c>
      <c r="K1027" s="3">
        <v>2970000</v>
      </c>
      <c r="L1027" s="116">
        <v>0</v>
      </c>
      <c r="M1027" s="116">
        <v>0</v>
      </c>
      <c r="N1027" s="6">
        <f>K1027</f>
        <v>2970000</v>
      </c>
      <c r="O1027" s="18">
        <f t="shared" si="395"/>
        <v>4.2999999999999999E-4</v>
      </c>
      <c r="P1027" s="14"/>
      <c r="Q1027" s="217">
        <f t="shared" si="381"/>
        <v>-2812</v>
      </c>
    </row>
    <row r="1028" spans="1:17" s="148" customFormat="1" x14ac:dyDescent="0.25">
      <c r="A1028" s="252" t="s">
        <v>391</v>
      </c>
      <c r="B1028" s="252"/>
      <c r="C1028" s="252"/>
      <c r="D1028" s="252"/>
      <c r="E1028" s="252"/>
      <c r="F1028" s="252"/>
      <c r="G1028" s="252"/>
      <c r="H1028" s="149"/>
      <c r="I1028" s="150"/>
      <c r="J1028" s="151"/>
      <c r="K1028" s="120">
        <f>SUM(K1025:K1027)</f>
        <v>5384398</v>
      </c>
      <c r="L1028" s="120">
        <f t="shared" ref="L1028:O1028" si="423">SUM(L1025:L1027)</f>
        <v>1792058</v>
      </c>
      <c r="M1028" s="121">
        <f t="shared" si="423"/>
        <v>1797403.7794255519</v>
      </c>
      <c r="N1028" s="152">
        <f t="shared" si="423"/>
        <v>5389743.7794255521</v>
      </c>
      <c r="O1028" s="153">
        <f t="shared" si="423"/>
        <v>7.7999999999999999E-4</v>
      </c>
      <c r="P1028" s="15"/>
      <c r="Q1028" s="217"/>
    </row>
    <row r="1029" spans="1:17" s="148" customFormat="1" x14ac:dyDescent="0.25">
      <c r="A1029" s="154"/>
      <c r="B1029" s="155"/>
      <c r="C1029" s="156"/>
      <c r="D1029" s="156"/>
      <c r="E1029" s="157"/>
      <c r="F1029" s="156"/>
      <c r="G1029" s="156"/>
      <c r="H1029" s="158"/>
      <c r="I1029" s="159"/>
      <c r="J1029" s="160"/>
      <c r="K1029" s="161"/>
      <c r="L1029" s="162"/>
      <c r="M1029" s="163"/>
      <c r="N1029" s="164"/>
      <c r="O1029" s="20"/>
      <c r="P1029" s="165"/>
      <c r="Q1029" s="218"/>
    </row>
    <row r="1030" spans="1:17" s="148" customFormat="1" ht="45" x14ac:dyDescent="0.25">
      <c r="A1030" s="98" t="s">
        <v>219</v>
      </c>
      <c r="B1030" s="139">
        <v>900185819</v>
      </c>
      <c r="C1030" s="140" t="s">
        <v>326</v>
      </c>
      <c r="D1030" s="141" t="s">
        <v>359</v>
      </c>
      <c r="E1030" s="142" t="s">
        <v>352</v>
      </c>
      <c r="F1030" s="141" t="s">
        <v>441</v>
      </c>
      <c r="G1030" s="143">
        <v>14575</v>
      </c>
      <c r="H1030" s="144">
        <v>41781</v>
      </c>
      <c r="I1030" s="145">
        <f>+H1030+31</f>
        <v>41812</v>
      </c>
      <c r="J1030" s="146">
        <v>116.91</v>
      </c>
      <c r="K1030" s="3">
        <v>1360791</v>
      </c>
      <c r="L1030" s="116">
        <f>+K1030</f>
        <v>1360791</v>
      </c>
      <c r="M1030" s="147">
        <f>L1030*M3/J1030</f>
        <v>1369753.5273287145</v>
      </c>
      <c r="N1030" s="6">
        <f>M1030</f>
        <v>1369753.5273287145</v>
      </c>
      <c r="O1030" s="18">
        <f t="shared" si="395"/>
        <v>2.0000000000000001E-4</v>
      </c>
      <c r="P1030" s="14"/>
      <c r="Q1030" s="217">
        <f t="shared" si="381"/>
        <v>-14575</v>
      </c>
    </row>
    <row r="1031" spans="1:17" s="148" customFormat="1" x14ac:dyDescent="0.25">
      <c r="A1031" s="252" t="s">
        <v>391</v>
      </c>
      <c r="B1031" s="252"/>
      <c r="C1031" s="252"/>
      <c r="D1031" s="252"/>
      <c r="E1031" s="252"/>
      <c r="F1031" s="252"/>
      <c r="G1031" s="252"/>
      <c r="H1031" s="149"/>
      <c r="I1031" s="150"/>
      <c r="J1031" s="151"/>
      <c r="K1031" s="120">
        <f>SUM(K1030)</f>
        <v>1360791</v>
      </c>
      <c r="L1031" s="120">
        <f t="shared" ref="L1031" si="424">SUM(L1030)</f>
        <v>1360791</v>
      </c>
      <c r="M1031" s="121">
        <f t="shared" ref="M1031" si="425">SUM(M1030)</f>
        <v>1369753.5273287145</v>
      </c>
      <c r="N1031" s="152">
        <f t="shared" ref="N1031:O1031" si="426">SUM(N1030)</f>
        <v>1369753.5273287145</v>
      </c>
      <c r="O1031" s="153">
        <f t="shared" si="426"/>
        <v>2.0000000000000001E-4</v>
      </c>
      <c r="P1031" s="15"/>
      <c r="Q1031" s="217"/>
    </row>
    <row r="1032" spans="1:17" s="148" customFormat="1" x14ac:dyDescent="0.25">
      <c r="A1032" s="154"/>
      <c r="B1032" s="155"/>
      <c r="C1032" s="156"/>
      <c r="D1032" s="156"/>
      <c r="E1032" s="157"/>
      <c r="F1032" s="156"/>
      <c r="G1032" s="156"/>
      <c r="H1032" s="158"/>
      <c r="I1032" s="159"/>
      <c r="J1032" s="160"/>
      <c r="K1032" s="161"/>
      <c r="L1032" s="162"/>
      <c r="M1032" s="163"/>
      <c r="N1032" s="164"/>
      <c r="O1032" s="20"/>
      <c r="P1032" s="165"/>
      <c r="Q1032" s="218"/>
    </row>
    <row r="1033" spans="1:17" s="148" customFormat="1" ht="60" x14ac:dyDescent="0.25">
      <c r="A1033" s="98" t="s">
        <v>220</v>
      </c>
      <c r="B1033" s="139">
        <v>835000884</v>
      </c>
      <c r="C1033" s="140" t="s">
        <v>327</v>
      </c>
      <c r="D1033" s="141" t="s">
        <v>356</v>
      </c>
      <c r="E1033" s="142" t="s">
        <v>352</v>
      </c>
      <c r="F1033" s="141" t="s">
        <v>441</v>
      </c>
      <c r="G1033" s="143">
        <v>53064</v>
      </c>
      <c r="H1033" s="144">
        <v>41625</v>
      </c>
      <c r="I1033" s="145">
        <v>41625</v>
      </c>
      <c r="J1033" s="146">
        <v>113.98</v>
      </c>
      <c r="K1033" s="3">
        <v>4813070</v>
      </c>
      <c r="L1033" s="116">
        <f>+K1033</f>
        <v>4813070</v>
      </c>
      <c r="M1033" s="147">
        <f>L1033*M3/J1033</f>
        <v>4969311.0861554658</v>
      </c>
      <c r="N1033" s="6">
        <f>M1033</f>
        <v>4969311.0861554658</v>
      </c>
      <c r="O1033" s="18">
        <f t="shared" si="395"/>
        <v>7.2000000000000005E-4</v>
      </c>
      <c r="P1033" s="14"/>
      <c r="Q1033" s="217">
        <f t="shared" si="381"/>
        <v>-53064</v>
      </c>
    </row>
    <row r="1034" spans="1:17" s="148" customFormat="1" x14ac:dyDescent="0.25">
      <c r="A1034" s="252" t="s">
        <v>391</v>
      </c>
      <c r="B1034" s="252"/>
      <c r="C1034" s="252"/>
      <c r="D1034" s="252"/>
      <c r="E1034" s="252"/>
      <c r="F1034" s="252"/>
      <c r="G1034" s="252"/>
      <c r="H1034" s="149"/>
      <c r="I1034" s="150"/>
      <c r="J1034" s="151"/>
      <c r="K1034" s="120">
        <f>SUM(K1033)</f>
        <v>4813070</v>
      </c>
      <c r="L1034" s="120">
        <f t="shared" ref="L1034" si="427">SUM(L1033)</f>
        <v>4813070</v>
      </c>
      <c r="M1034" s="121">
        <f t="shared" ref="M1034" si="428">SUM(M1033)</f>
        <v>4969311.0861554658</v>
      </c>
      <c r="N1034" s="152">
        <f t="shared" ref="N1034:O1034" si="429">SUM(N1033)</f>
        <v>4969311.0861554658</v>
      </c>
      <c r="O1034" s="153">
        <f t="shared" si="429"/>
        <v>7.2000000000000005E-4</v>
      </c>
      <c r="P1034" s="15"/>
      <c r="Q1034" s="217"/>
    </row>
    <row r="1035" spans="1:17" s="148" customFormat="1" x14ac:dyDescent="0.25">
      <c r="A1035" s="154"/>
      <c r="B1035" s="155"/>
      <c r="C1035" s="156"/>
      <c r="D1035" s="156"/>
      <c r="E1035" s="157"/>
      <c r="F1035" s="156"/>
      <c r="G1035" s="156"/>
      <c r="H1035" s="158"/>
      <c r="I1035" s="159"/>
      <c r="J1035" s="160"/>
      <c r="K1035" s="161"/>
      <c r="L1035" s="162"/>
      <c r="M1035" s="163"/>
      <c r="N1035" s="164"/>
      <c r="O1035" s="20"/>
      <c r="P1035" s="165"/>
      <c r="Q1035" s="218"/>
    </row>
    <row r="1036" spans="1:17" s="148" customFormat="1" ht="30" x14ac:dyDescent="0.25">
      <c r="A1036" s="98" t="s">
        <v>221</v>
      </c>
      <c r="B1036" s="139">
        <v>800213803</v>
      </c>
      <c r="C1036" s="140" t="s">
        <v>328</v>
      </c>
      <c r="D1036" s="141" t="s">
        <v>359</v>
      </c>
      <c r="E1036" s="142" t="s">
        <v>352</v>
      </c>
      <c r="F1036" s="141" t="s">
        <v>441</v>
      </c>
      <c r="G1036" s="143">
        <v>1525</v>
      </c>
      <c r="H1036" s="144">
        <v>41695</v>
      </c>
      <c r="I1036" s="145">
        <v>41724</v>
      </c>
      <c r="J1036" s="146">
        <v>115.71</v>
      </c>
      <c r="K1036" s="3">
        <v>1269173</v>
      </c>
      <c r="L1036" s="116">
        <f>+K1036</f>
        <v>1269173</v>
      </c>
      <c r="M1036" s="147">
        <f>L1036*$M$3/J1036</f>
        <v>1290781.078904157</v>
      </c>
      <c r="N1036" s="6">
        <f>M1036</f>
        <v>1290781.078904157</v>
      </c>
      <c r="O1036" s="18">
        <f t="shared" si="395"/>
        <v>1.9000000000000001E-4</v>
      </c>
      <c r="P1036" s="14"/>
      <c r="Q1036" s="217">
        <f t="shared" si="381"/>
        <v>-1525</v>
      </c>
    </row>
    <row r="1037" spans="1:17" s="148" customFormat="1" ht="30" x14ac:dyDescent="0.25">
      <c r="A1037" s="98" t="s">
        <v>221</v>
      </c>
      <c r="B1037" s="139">
        <v>800213803</v>
      </c>
      <c r="C1037" s="140" t="s">
        <v>328</v>
      </c>
      <c r="D1037" s="141" t="s">
        <v>359</v>
      </c>
      <c r="E1037" s="142" t="s">
        <v>352</v>
      </c>
      <c r="F1037" s="141" t="s">
        <v>441</v>
      </c>
      <c r="G1037" s="143">
        <v>1670</v>
      </c>
      <c r="H1037" s="144">
        <v>41716</v>
      </c>
      <c r="I1037" s="145">
        <v>41748</v>
      </c>
      <c r="J1037" s="146">
        <v>116.24</v>
      </c>
      <c r="K1037" s="3">
        <v>144071</v>
      </c>
      <c r="L1037" s="116">
        <f>+K1037</f>
        <v>144071</v>
      </c>
      <c r="M1037" s="147">
        <f>L1037*$M$3/J1037</f>
        <v>145855.77494838266</v>
      </c>
      <c r="N1037" s="6">
        <f>M1037</f>
        <v>145855.77494838266</v>
      </c>
      <c r="O1037" s="24">
        <f t="shared" si="395"/>
        <v>2.0000000000000002E-5</v>
      </c>
      <c r="P1037" s="14"/>
      <c r="Q1037" s="217">
        <f t="shared" si="381"/>
        <v>-1670</v>
      </c>
    </row>
    <row r="1038" spans="1:17" s="148" customFormat="1" x14ac:dyDescent="0.25">
      <c r="A1038" s="252" t="s">
        <v>391</v>
      </c>
      <c r="B1038" s="252"/>
      <c r="C1038" s="252"/>
      <c r="D1038" s="252"/>
      <c r="E1038" s="252"/>
      <c r="F1038" s="252"/>
      <c r="G1038" s="252"/>
      <c r="H1038" s="149"/>
      <c r="I1038" s="150"/>
      <c r="J1038" s="151"/>
      <c r="K1038" s="120">
        <f>SUM(K1036:K1037)</f>
        <v>1413244</v>
      </c>
      <c r="L1038" s="120">
        <f t="shared" ref="L1038:O1038" si="430">SUM(L1036:L1037)</f>
        <v>1413244</v>
      </c>
      <c r="M1038" s="121">
        <f t="shared" si="430"/>
        <v>1436636.8538525398</v>
      </c>
      <c r="N1038" s="208">
        <f t="shared" si="430"/>
        <v>1436636.8538525398</v>
      </c>
      <c r="O1038" s="209">
        <f t="shared" si="430"/>
        <v>2.1000000000000001E-4</v>
      </c>
      <c r="P1038" s="14"/>
      <c r="Q1038" s="217"/>
    </row>
    <row r="1039" spans="1:17" s="148" customFormat="1" ht="21" x14ac:dyDescent="0.25">
      <c r="A1039" s="256" t="s">
        <v>442</v>
      </c>
      <c r="B1039" s="256"/>
      <c r="C1039" s="256"/>
      <c r="D1039" s="256"/>
      <c r="E1039" s="256"/>
      <c r="F1039" s="256"/>
      <c r="G1039" s="256"/>
      <c r="H1039" s="149"/>
      <c r="I1039" s="150"/>
      <c r="J1039" s="151"/>
      <c r="K1039" s="120">
        <f>+K132+K140+K144+K149+K153+K157+K171+K180+K183+K186+K189+K193+K200+K208+K218+K224+K228+K231+K235+K413+K416+K423+K435+K444+K447+K450+K460+K469+K472+K475+K570+K578+K588+K591+K594+K602+K605+K609+K612+K623+K626+K629+K632+K636+K639+K645+K648+K651+K654+K657+K661+K664+K667+K670+K674+K683+K686+K689+K694+K699+K702+K705+K708+K714+K719+K723+K734+K737+K754+K768+K781+K785+K790+K796+K803+K806+K809+K831+K839+K842+K845+K850+K866+K869+K876+K879+K888+K895+K903+K906+K909+K917+K920+K923+K941+K944+K949+K956+K959+K964+K969+K972+K975+K980+K988+K994+K997+K1000+K1003+K1010+K1013+K1023+K1028+K1031+K1034+K1038</f>
        <v>4805573411.3000011</v>
      </c>
      <c r="L1039" s="120">
        <f>+L132+L140+L144+L149+L153+L157+L171+L180+L183+L186+L189+L193+L200+L208+L218+L224+L228+L231+L235+L413+L416+L423+L435+L444+L447+L450+L460+L469+L472+L475+L570+L578+L588+L591+L594+L602+L605+L609+L612+L623+L626+L629+L632+L636+L639+L645+L648+L651+L654+L657+L661+L664+L667+L670+L674+L683+L686+L689+L694+L699+L702+L705+L708+L714+L719+L723+L734+L737+L754+L768+L781+L785+L790+L796+L803+L806+L809+L831+L839+L842+L845+L850+L866+L869+L876+L879+L888+L895+L903+L906+L909+L917+L920+L923+L941+L944+L949+L956+L959+L964+L969+L972+L975+L980+L988+L994+L997+L1000+L1003+L1010+L1013+L1023+L1028+L1031+L1034+L1038</f>
        <v>4418666834.3900003</v>
      </c>
      <c r="M1039" s="120">
        <f>+M132+M140+M144+M149+M153+M157+M171+M180+M183+M186+M189+M193+M200+M208+M218+M224+M228+M231+M235+M413+M416+M423+M435+M444+M447+M450+M460+M469+M472+M475+M570+M578+M588+M591+M594+M602+M605+M609+M612+M623+M626+M629+M632+M636+M639+M645+M648+M651+M654+M657+M661+M664+M667+M670+M674+M683+M686+M689+M694+M699+M702+M705+M708+M714+M719+M723+M734+M737+M754+M768+M781+M785+M790+M796+M803+M806+M809+M831+M839+M842+M845+M850+M866+M869+M876+M879+M888+M895+M903+M906+M909+M917+M920+M923+M941+M944+M949+M956+M959+M964+M969+M972+M975+M980+M988+M994+M997+M1000+M1003+M1010+M1013+M1023+M1028+M1031+M1034+M1038</f>
        <v>4488323699.6383553</v>
      </c>
      <c r="N1039" s="120">
        <f t="shared" ref="N1039" si="431">+N132+N140+N144+N149+N153+N157+N171+N180+N183+N186+N189+N193+N200+N208+N218+N224+N228+N231+N235+N413+N416+N423+N435+N444+N447+N450+N460+N469+N472+N475+N570+N578+N588+N591+N594+N602+N605+N609+N612+N623+N626+N629+N632+N636+N639+N645+N648+N651+N654+N657+N661+N664+N667+N670+N674+N683+N686+N689+N694+N699+N702+N705+N708+N714+N719+N723+N734+N737+N754+N768+N781+N785+N790+N796+N803+N806+N809+N831+N839+N842+N845+N850+N866+N869+N876+N879+N888+N895+N903+N906+N909+N917+N920+N923+N941+N944+N949+N956+N959+N964+N969+N972+N975+N980+N988+N994+N997+N1000+N1003+N1010+N1013+N1023+N1028+N1031+N1034+N1038</f>
        <v>4855294879.5409775</v>
      </c>
      <c r="O1039" s="209">
        <f t="shared" ref="O1039" si="432">+O132+O140+O144+O149+O153+O157+O171+O180+O183+O186+O189+O193+O200+O208+O218+O224+O228+O231+O235+O413+O416+O423+O435+O444+O447+O450+O460+O469+O472+O475+O570+O578+O588+O591+O594+O602+O605+O609+O612+O623+O626+O629+O632+O636+O639+O645+O648+O651+O654+O657+O661+O664+O667+O670+O674+O683+O686+O689+O694+O699+O702+O705+O708+O714+O719+O723+O734+O737+O754+O768+O781+O785+O790+O796+O803+O806+O809+O831+O839+O842+O845+O850+O866+O869+O876+O879+O888+O895+O903+O906+O909+O917+O920+O923+O941+O944+O949+O956+O959+O964+O969+O972+O975+O980+O988+O994+O997+O1000+O1003+O1010+O1013+O1023+O1028+O1031+O1034+O1038</f>
        <v>0.70515000000000017</v>
      </c>
      <c r="P1039" s="15"/>
      <c r="Q1039" s="217">
        <f t="shared" si="381"/>
        <v>0</v>
      </c>
    </row>
    <row r="1042" spans="1:17" s="247" customFormat="1" ht="21" x14ac:dyDescent="0.25">
      <c r="A1042" s="258" t="s">
        <v>333</v>
      </c>
      <c r="B1042" s="259"/>
      <c r="C1042" s="259"/>
      <c r="D1042" s="259"/>
      <c r="E1042" s="259"/>
      <c r="F1042" s="259"/>
      <c r="G1042" s="259"/>
      <c r="H1042" s="259"/>
      <c r="I1042" s="259"/>
      <c r="J1042" s="259"/>
      <c r="K1042" s="245">
        <f>SUM(K38+K76+K116+K126+K1039)</f>
        <v>6824233511.5500011</v>
      </c>
      <c r="L1042" s="245">
        <f>SUM(L38+L76+L116+L126+L1039)</f>
        <v>6046621134.3900003</v>
      </c>
      <c r="M1042" s="245">
        <f>SUM(M38+M76+M116+M126+M1039)</f>
        <v>6127999179.4193869</v>
      </c>
      <c r="N1042" s="245">
        <f>SUM(N38+N76+N116+N126+N1039)</f>
        <v>6885676164.5720091</v>
      </c>
      <c r="O1042" s="246">
        <f>SUM(O38+O76+O116+O126+O1039)</f>
        <v>0.99999000000000016</v>
      </c>
      <c r="Q1042" s="248"/>
    </row>
  </sheetData>
  <sortState ref="A623:O624">
    <sortCondition ref="H623:H624"/>
  </sortState>
  <mergeCells count="136">
    <mergeCell ref="A1:O1"/>
    <mergeCell ref="A2:O2"/>
    <mergeCell ref="A1042:J1042"/>
    <mergeCell ref="A102:G102"/>
    <mergeCell ref="A115:G115"/>
    <mergeCell ref="A126:G126"/>
    <mergeCell ref="A235:G235"/>
    <mergeCell ref="A224:G224"/>
    <mergeCell ref="A183:G183"/>
    <mergeCell ref="A38:G38"/>
    <mergeCell ref="A53:G53"/>
    <mergeCell ref="A88:G88"/>
    <mergeCell ref="A71:G71"/>
    <mergeCell ref="A74:G74"/>
    <mergeCell ref="A49:G49"/>
    <mergeCell ref="A76:G76"/>
    <mergeCell ref="A91:G91"/>
    <mergeCell ref="A95:G95"/>
    <mergeCell ref="A98:G98"/>
    <mergeCell ref="A116:G116"/>
    <mergeCell ref="A104:G104"/>
    <mergeCell ref="A112:G112"/>
    <mergeCell ref="A144:G144"/>
    <mergeCell ref="A231:G231"/>
    <mergeCell ref="A1039:G1039"/>
    <mergeCell ref="A132:G132"/>
    <mergeCell ref="A140:G140"/>
    <mergeCell ref="A149:G149"/>
    <mergeCell ref="A153:G153"/>
    <mergeCell ref="A157:G157"/>
    <mergeCell ref="A171:G171"/>
    <mergeCell ref="A180:G180"/>
    <mergeCell ref="A186:G186"/>
    <mergeCell ref="A189:G189"/>
    <mergeCell ref="A193:G193"/>
    <mergeCell ref="A200:G200"/>
    <mergeCell ref="A208:G208"/>
    <mergeCell ref="A218:G218"/>
    <mergeCell ref="A228:G228"/>
    <mergeCell ref="A785:G785"/>
    <mergeCell ref="A850:G850"/>
    <mergeCell ref="A702:G702"/>
    <mergeCell ref="A447:G447"/>
    <mergeCell ref="A450:G450"/>
    <mergeCell ref="A460:G460"/>
    <mergeCell ref="A469:G469"/>
    <mergeCell ref="A472:G472"/>
    <mergeCell ref="A413:G413"/>
    <mergeCell ref="A416:G416"/>
    <mergeCell ref="A423:G423"/>
    <mergeCell ref="A435:G435"/>
    <mergeCell ref="A444:G444"/>
    <mergeCell ref="A594:G594"/>
    <mergeCell ref="A602:G602"/>
    <mergeCell ref="A605:G605"/>
    <mergeCell ref="A609:G609"/>
    <mergeCell ref="A612:G612"/>
    <mergeCell ref="A475:G475"/>
    <mergeCell ref="A570:G570"/>
    <mergeCell ref="A578:G578"/>
    <mergeCell ref="A588:G588"/>
    <mergeCell ref="A591:G591"/>
    <mergeCell ref="A639:G639"/>
    <mergeCell ref="A645:G645"/>
    <mergeCell ref="A648:G648"/>
    <mergeCell ref="A651:G651"/>
    <mergeCell ref="A654:G654"/>
    <mergeCell ref="A623:G623"/>
    <mergeCell ref="A626:G626"/>
    <mergeCell ref="A629:G629"/>
    <mergeCell ref="A632:G632"/>
    <mergeCell ref="A636:G636"/>
    <mergeCell ref="A674:G674"/>
    <mergeCell ref="A683:G683"/>
    <mergeCell ref="A686:G686"/>
    <mergeCell ref="A689:G689"/>
    <mergeCell ref="A657:G657"/>
    <mergeCell ref="A661:G661"/>
    <mergeCell ref="A664:G664"/>
    <mergeCell ref="A667:G667"/>
    <mergeCell ref="A670:G670"/>
    <mergeCell ref="A719:G719"/>
    <mergeCell ref="A723:G723"/>
    <mergeCell ref="A734:G734"/>
    <mergeCell ref="A694:G694"/>
    <mergeCell ref="A699:G699"/>
    <mergeCell ref="A705:G705"/>
    <mergeCell ref="A708:G708"/>
    <mergeCell ref="A714:G714"/>
    <mergeCell ref="A796:G796"/>
    <mergeCell ref="A803:G803"/>
    <mergeCell ref="A806:G806"/>
    <mergeCell ref="A809:G809"/>
    <mergeCell ref="A737:G737"/>
    <mergeCell ref="A754:G754"/>
    <mergeCell ref="A768:G768"/>
    <mergeCell ref="A781:G781"/>
    <mergeCell ref="A790:G790"/>
    <mergeCell ref="A866:G866"/>
    <mergeCell ref="A869:G869"/>
    <mergeCell ref="A876:G876"/>
    <mergeCell ref="A879:G879"/>
    <mergeCell ref="A888:G888"/>
    <mergeCell ref="A831:G831"/>
    <mergeCell ref="A839:G839"/>
    <mergeCell ref="A842:G842"/>
    <mergeCell ref="A845:G845"/>
    <mergeCell ref="A917:G917"/>
    <mergeCell ref="A920:G920"/>
    <mergeCell ref="A923:G923"/>
    <mergeCell ref="A941:G941"/>
    <mergeCell ref="A895:G895"/>
    <mergeCell ref="A903:G903"/>
    <mergeCell ref="A906:G906"/>
    <mergeCell ref="A909:G909"/>
    <mergeCell ref="A969:G969"/>
    <mergeCell ref="A972:G972"/>
    <mergeCell ref="A975:G975"/>
    <mergeCell ref="A980:G980"/>
    <mergeCell ref="A988:G988"/>
    <mergeCell ref="A944:G944"/>
    <mergeCell ref="A949:G949"/>
    <mergeCell ref="A956:G956"/>
    <mergeCell ref="A959:G959"/>
    <mergeCell ref="A964:G964"/>
    <mergeCell ref="A1038:G1038"/>
    <mergeCell ref="A1013:G1013"/>
    <mergeCell ref="A1023:G1023"/>
    <mergeCell ref="A1028:G1028"/>
    <mergeCell ref="A1031:G1031"/>
    <mergeCell ref="A1034:G1034"/>
    <mergeCell ref="A994:G994"/>
    <mergeCell ref="A997:G997"/>
    <mergeCell ref="A1000:G1000"/>
    <mergeCell ref="A1003:G1003"/>
    <mergeCell ref="A1010:G1010"/>
  </mergeCells>
  <pageMargins left="1.0236220472440944" right="0.11811023622047245" top="0.74803149606299213" bottom="0.74803149606299213" header="0.31496062992125984" footer="0.31496062992125984"/>
  <pageSetup paperSize="190"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workbookViewId="0">
      <selection activeCell="C10" sqref="C10"/>
    </sheetView>
  </sheetViews>
  <sheetFormatPr baseColWidth="10" defaultRowHeight="20.100000000000001" customHeight="1" x14ac:dyDescent="0.25"/>
  <cols>
    <col min="1" max="1" width="6" style="27" customWidth="1"/>
    <col min="2" max="2" width="44.140625" style="27" customWidth="1"/>
    <col min="3" max="3" width="13.5703125" style="28" customWidth="1"/>
    <col min="4" max="4" width="26.42578125" style="29" customWidth="1"/>
    <col min="5" max="5" width="22.140625" style="30" bestFit="1" customWidth="1"/>
    <col min="6" max="16384" width="11.42578125" style="31"/>
  </cols>
  <sheetData>
    <row r="1" spans="1:8" ht="20.100000000000001" customHeight="1" x14ac:dyDescent="0.25">
      <c r="A1" s="260" t="s">
        <v>334</v>
      </c>
      <c r="B1" s="261"/>
      <c r="C1" s="261"/>
      <c r="D1" s="261"/>
      <c r="E1" s="261"/>
    </row>
    <row r="2" spans="1:8" ht="20.100000000000001" customHeight="1" x14ac:dyDescent="0.25">
      <c r="A2" s="260" t="s">
        <v>4</v>
      </c>
      <c r="B2" s="261"/>
      <c r="C2" s="261"/>
      <c r="D2" s="261"/>
      <c r="E2" s="261"/>
    </row>
    <row r="3" spans="1:8" ht="20.100000000000001" customHeight="1" x14ac:dyDescent="0.25">
      <c r="A3" s="32"/>
    </row>
    <row r="4" spans="1:8" ht="20.100000000000001" customHeight="1" x14ac:dyDescent="0.25">
      <c r="A4" s="52"/>
      <c r="B4" s="53"/>
      <c r="C4" s="54"/>
      <c r="D4" s="55"/>
      <c r="E4" s="56"/>
      <c r="F4" s="2"/>
      <c r="G4" s="2"/>
    </row>
    <row r="5" spans="1:8" ht="32.25" customHeight="1" x14ac:dyDescent="0.25">
      <c r="A5" s="271" t="s">
        <v>335</v>
      </c>
      <c r="B5" s="271"/>
      <c r="C5" s="271"/>
      <c r="D5" s="271"/>
      <c r="E5" s="271"/>
      <c r="F5" s="2"/>
      <c r="G5" s="2"/>
    </row>
    <row r="6" spans="1:8" ht="20.100000000000001" customHeight="1" x14ac:dyDescent="0.25">
      <c r="A6" s="32"/>
    </row>
    <row r="7" spans="1:8" ht="20.100000000000001" customHeight="1" x14ac:dyDescent="0.25">
      <c r="A7" s="32" t="s">
        <v>5</v>
      </c>
    </row>
    <row r="8" spans="1:8" ht="20.100000000000001" customHeight="1" x14ac:dyDescent="0.25">
      <c r="A8" s="32"/>
    </row>
    <row r="9" spans="1:8" s="36" customFormat="1" ht="30" x14ac:dyDescent="0.25">
      <c r="A9" s="33" t="s">
        <v>0</v>
      </c>
      <c r="B9" s="33" t="s">
        <v>2</v>
      </c>
      <c r="C9" s="34" t="s">
        <v>464</v>
      </c>
      <c r="D9" s="33" t="s">
        <v>35</v>
      </c>
      <c r="E9" s="35" t="s">
        <v>3</v>
      </c>
    </row>
    <row r="10" spans="1:8" ht="20.100000000000001" customHeight="1" x14ac:dyDescent="0.25">
      <c r="A10" s="37">
        <v>1</v>
      </c>
      <c r="B10" s="63" t="s">
        <v>6</v>
      </c>
      <c r="C10" s="38">
        <v>52223923</v>
      </c>
      <c r="D10" s="63" t="s">
        <v>36</v>
      </c>
      <c r="E10" s="39">
        <v>722131</v>
      </c>
      <c r="H10" s="40"/>
    </row>
    <row r="11" spans="1:8" ht="20.100000000000001" customHeight="1" x14ac:dyDescent="0.25">
      <c r="A11" s="37">
        <v>2</v>
      </c>
      <c r="B11" s="63" t="s">
        <v>7</v>
      </c>
      <c r="C11" s="38">
        <v>1069728907</v>
      </c>
      <c r="D11" s="63" t="s">
        <v>37</v>
      </c>
      <c r="E11" s="39">
        <v>2252031</v>
      </c>
      <c r="H11" s="40"/>
    </row>
    <row r="12" spans="1:8" ht="20.100000000000001" customHeight="1" x14ac:dyDescent="0.25">
      <c r="A12" s="37">
        <v>3</v>
      </c>
      <c r="B12" s="63" t="s">
        <v>8</v>
      </c>
      <c r="C12" s="38">
        <v>1014197437</v>
      </c>
      <c r="D12" s="63" t="s">
        <v>38</v>
      </c>
      <c r="E12" s="39">
        <v>1666488</v>
      </c>
      <c r="H12" s="40"/>
    </row>
    <row r="13" spans="1:8" ht="20.100000000000001" customHeight="1" x14ac:dyDescent="0.25">
      <c r="A13" s="37">
        <v>4</v>
      </c>
      <c r="B13" s="63" t="s">
        <v>9</v>
      </c>
      <c r="C13" s="38">
        <v>1019036283</v>
      </c>
      <c r="D13" s="63" t="s">
        <v>39</v>
      </c>
      <c r="E13" s="39">
        <v>555614</v>
      </c>
      <c r="H13" s="40"/>
    </row>
    <row r="14" spans="1:8" ht="20.100000000000001" customHeight="1" x14ac:dyDescent="0.25">
      <c r="A14" s="37">
        <v>5</v>
      </c>
      <c r="B14" s="63" t="s">
        <v>10</v>
      </c>
      <c r="C14" s="38">
        <v>79937577</v>
      </c>
      <c r="D14" s="63" t="s">
        <v>40</v>
      </c>
      <c r="E14" s="39">
        <v>594999</v>
      </c>
      <c r="H14" s="40"/>
    </row>
    <row r="15" spans="1:8" ht="20.100000000000001" customHeight="1" x14ac:dyDescent="0.25">
      <c r="A15" s="37">
        <v>6</v>
      </c>
      <c r="B15" s="63" t="s">
        <v>11</v>
      </c>
      <c r="C15" s="38">
        <v>1073160033</v>
      </c>
      <c r="D15" s="63" t="s">
        <v>41</v>
      </c>
      <c r="E15" s="39">
        <v>995558</v>
      </c>
    </row>
    <row r="16" spans="1:8" ht="20.100000000000001" customHeight="1" x14ac:dyDescent="0.25">
      <c r="A16" s="37">
        <v>7</v>
      </c>
      <c r="B16" s="63" t="s">
        <v>12</v>
      </c>
      <c r="C16" s="38">
        <v>80352837</v>
      </c>
      <c r="D16" s="63" t="s">
        <v>42</v>
      </c>
      <c r="E16" s="39">
        <v>3725852</v>
      </c>
    </row>
    <row r="17" spans="1:5" ht="20.100000000000001" customHeight="1" x14ac:dyDescent="0.25">
      <c r="A17" s="37">
        <v>8</v>
      </c>
      <c r="B17" s="63" t="s">
        <v>13</v>
      </c>
      <c r="C17" s="38">
        <v>25101076</v>
      </c>
      <c r="D17" s="63" t="s">
        <v>43</v>
      </c>
      <c r="E17" s="39">
        <v>1211420</v>
      </c>
    </row>
    <row r="18" spans="1:5" ht="20.100000000000001" customHeight="1" x14ac:dyDescent="0.25">
      <c r="A18" s="37">
        <v>9</v>
      </c>
      <c r="B18" s="63" t="s">
        <v>14</v>
      </c>
      <c r="C18" s="38">
        <v>66957179</v>
      </c>
      <c r="D18" s="63" t="s">
        <v>44</v>
      </c>
      <c r="E18" s="39">
        <v>7052052</v>
      </c>
    </row>
    <row r="19" spans="1:5" ht="30" x14ac:dyDescent="0.25">
      <c r="A19" s="37">
        <v>10</v>
      </c>
      <c r="B19" s="63" t="s">
        <v>15</v>
      </c>
      <c r="C19" s="38">
        <v>19358889</v>
      </c>
      <c r="D19" s="63" t="s">
        <v>45</v>
      </c>
      <c r="E19" s="39">
        <v>1930630</v>
      </c>
    </row>
    <row r="20" spans="1:5" ht="20.100000000000001" customHeight="1" x14ac:dyDescent="0.25">
      <c r="A20" s="37">
        <v>11</v>
      </c>
      <c r="B20" s="63" t="s">
        <v>16</v>
      </c>
      <c r="C20" s="38">
        <v>79763517</v>
      </c>
      <c r="D20" s="63" t="s">
        <v>46</v>
      </c>
      <c r="E20" s="39">
        <v>2503094</v>
      </c>
    </row>
    <row r="21" spans="1:5" ht="20.100000000000001" customHeight="1" x14ac:dyDescent="0.25">
      <c r="A21" s="37">
        <v>12</v>
      </c>
      <c r="B21" s="63" t="s">
        <v>17</v>
      </c>
      <c r="C21" s="38">
        <v>1073162709</v>
      </c>
      <c r="D21" s="63" t="s">
        <v>47</v>
      </c>
      <c r="E21" s="39">
        <v>632244</v>
      </c>
    </row>
    <row r="22" spans="1:5" ht="20.100000000000001" customHeight="1" x14ac:dyDescent="0.25">
      <c r="A22" s="37">
        <v>13</v>
      </c>
      <c r="B22" s="64" t="s">
        <v>357</v>
      </c>
      <c r="C22" s="38">
        <v>31658702</v>
      </c>
      <c r="D22" s="63" t="s">
        <v>48</v>
      </c>
      <c r="E22" s="39">
        <v>1212549</v>
      </c>
    </row>
    <row r="23" spans="1:5" ht="20.100000000000001" customHeight="1" x14ac:dyDescent="0.25">
      <c r="A23" s="37">
        <v>14</v>
      </c>
      <c r="B23" s="63" t="s">
        <v>18</v>
      </c>
      <c r="C23" s="38">
        <v>52826005</v>
      </c>
      <c r="D23" s="63" t="s">
        <v>49</v>
      </c>
      <c r="E23" s="39">
        <v>3223245</v>
      </c>
    </row>
    <row r="24" spans="1:5" ht="20.100000000000001" customHeight="1" x14ac:dyDescent="0.25">
      <c r="A24" s="37">
        <v>15</v>
      </c>
      <c r="B24" s="63" t="s">
        <v>19</v>
      </c>
      <c r="C24" s="38">
        <v>52664661</v>
      </c>
      <c r="D24" s="63" t="s">
        <v>360</v>
      </c>
      <c r="E24" s="39">
        <v>2036136</v>
      </c>
    </row>
    <row r="25" spans="1:5" ht="30" x14ac:dyDescent="0.25">
      <c r="A25" s="37">
        <v>16</v>
      </c>
      <c r="B25" s="63" t="s">
        <v>20</v>
      </c>
      <c r="C25" s="38">
        <v>52207981</v>
      </c>
      <c r="D25" s="63" t="s">
        <v>50</v>
      </c>
      <c r="E25" s="39">
        <v>1476816</v>
      </c>
    </row>
    <row r="26" spans="1:5" ht="20.100000000000001" customHeight="1" x14ac:dyDescent="0.25">
      <c r="A26" s="37">
        <v>17</v>
      </c>
      <c r="B26" s="63" t="s">
        <v>21</v>
      </c>
      <c r="C26" s="38">
        <v>52930883</v>
      </c>
      <c r="D26" s="63" t="s">
        <v>51</v>
      </c>
      <c r="E26" s="39">
        <v>2470557</v>
      </c>
    </row>
    <row r="27" spans="1:5" ht="20.100000000000001" customHeight="1" x14ac:dyDescent="0.25">
      <c r="A27" s="37">
        <v>18</v>
      </c>
      <c r="B27" s="63" t="s">
        <v>22</v>
      </c>
      <c r="C27" s="38">
        <v>66915908</v>
      </c>
      <c r="D27" s="63" t="s">
        <v>52</v>
      </c>
      <c r="E27" s="39">
        <v>1405209</v>
      </c>
    </row>
    <row r="28" spans="1:5" ht="20.100000000000001" customHeight="1" x14ac:dyDescent="0.25">
      <c r="A28" s="37">
        <v>19</v>
      </c>
      <c r="B28" s="63" t="s">
        <v>23</v>
      </c>
      <c r="C28" s="38">
        <v>53012079</v>
      </c>
      <c r="D28" s="63" t="s">
        <v>53</v>
      </c>
      <c r="E28" s="39">
        <v>2137567</v>
      </c>
    </row>
    <row r="29" spans="1:5" ht="30" x14ac:dyDescent="0.25">
      <c r="A29" s="37">
        <v>20</v>
      </c>
      <c r="B29" s="63" t="s">
        <v>24</v>
      </c>
      <c r="C29" s="38">
        <v>1073164476</v>
      </c>
      <c r="D29" s="63" t="s">
        <v>54</v>
      </c>
      <c r="E29" s="39">
        <v>1169929</v>
      </c>
    </row>
    <row r="30" spans="1:5" ht="20.100000000000001" customHeight="1" x14ac:dyDescent="0.25">
      <c r="A30" s="37">
        <v>21</v>
      </c>
      <c r="B30" s="63" t="s">
        <v>25</v>
      </c>
      <c r="C30" s="38">
        <v>52486957</v>
      </c>
      <c r="D30" s="63" t="s">
        <v>55</v>
      </c>
      <c r="E30" s="39">
        <v>1677123</v>
      </c>
    </row>
    <row r="31" spans="1:5" ht="20.100000000000001" customHeight="1" x14ac:dyDescent="0.25">
      <c r="A31" s="37">
        <v>22</v>
      </c>
      <c r="B31" s="63" t="s">
        <v>26</v>
      </c>
      <c r="C31" s="38">
        <v>1073504687</v>
      </c>
      <c r="D31" s="63" t="s">
        <v>56</v>
      </c>
      <c r="E31" s="39">
        <v>1444131</v>
      </c>
    </row>
    <row r="32" spans="1:5" ht="20.100000000000001" customHeight="1" x14ac:dyDescent="0.25">
      <c r="A32" s="37">
        <v>23</v>
      </c>
      <c r="B32" s="63" t="s">
        <v>27</v>
      </c>
      <c r="C32" s="38">
        <v>31570754</v>
      </c>
      <c r="D32" s="63" t="s">
        <v>57</v>
      </c>
      <c r="E32" s="39">
        <v>2074291</v>
      </c>
    </row>
    <row r="33" spans="1:5" ht="20.100000000000001" customHeight="1" x14ac:dyDescent="0.25">
      <c r="A33" s="37">
        <v>24</v>
      </c>
      <c r="B33" s="63" t="s">
        <v>28</v>
      </c>
      <c r="C33" s="38">
        <v>1073988898</v>
      </c>
      <c r="D33" s="63" t="s">
        <v>58</v>
      </c>
      <c r="E33" s="39">
        <v>1082761</v>
      </c>
    </row>
    <row r="34" spans="1:5" ht="20.100000000000001" customHeight="1" x14ac:dyDescent="0.25">
      <c r="A34" s="37">
        <v>25</v>
      </c>
      <c r="B34" s="63" t="s">
        <v>29</v>
      </c>
      <c r="C34" s="38">
        <v>79446377</v>
      </c>
      <c r="D34" s="63" t="s">
        <v>59</v>
      </c>
      <c r="E34" s="39">
        <v>3836125</v>
      </c>
    </row>
    <row r="35" spans="1:5" ht="20.100000000000001" customHeight="1" x14ac:dyDescent="0.25">
      <c r="A35" s="37">
        <v>26</v>
      </c>
      <c r="B35" s="63" t="s">
        <v>30</v>
      </c>
      <c r="C35" s="38">
        <v>51809725</v>
      </c>
      <c r="D35" s="63" t="s">
        <v>60</v>
      </c>
      <c r="E35" s="39">
        <v>2595298</v>
      </c>
    </row>
    <row r="36" spans="1:5" ht="20.100000000000001" customHeight="1" x14ac:dyDescent="0.25">
      <c r="A36" s="37">
        <v>27</v>
      </c>
      <c r="B36" s="63" t="s">
        <v>31</v>
      </c>
      <c r="C36" s="38">
        <v>35477095</v>
      </c>
      <c r="D36" s="63" t="s">
        <v>61</v>
      </c>
      <c r="E36" s="39">
        <v>5375957</v>
      </c>
    </row>
    <row r="37" spans="1:5" ht="20.100000000000001" customHeight="1" x14ac:dyDescent="0.25">
      <c r="A37" s="37">
        <v>28</v>
      </c>
      <c r="B37" s="63" t="s">
        <v>32</v>
      </c>
      <c r="C37" s="38">
        <v>53107809</v>
      </c>
      <c r="D37" s="63" t="s">
        <v>62</v>
      </c>
      <c r="E37" s="39">
        <v>1927211</v>
      </c>
    </row>
    <row r="38" spans="1:5" ht="30" x14ac:dyDescent="0.25">
      <c r="A38" s="37">
        <v>29</v>
      </c>
      <c r="B38" s="63" t="s">
        <v>33</v>
      </c>
      <c r="C38" s="38">
        <v>52522250</v>
      </c>
      <c r="D38" s="63" t="s">
        <v>63</v>
      </c>
      <c r="E38" s="39">
        <v>2146730</v>
      </c>
    </row>
    <row r="39" spans="1:5" ht="20.100000000000001" customHeight="1" x14ac:dyDescent="0.25">
      <c r="A39" s="37">
        <v>30</v>
      </c>
      <c r="B39" s="65" t="s">
        <v>34</v>
      </c>
      <c r="C39" s="41">
        <v>53068396</v>
      </c>
      <c r="D39" s="65" t="s">
        <v>64</v>
      </c>
      <c r="E39" s="42">
        <v>1894707</v>
      </c>
    </row>
    <row r="40" spans="1:5" ht="20.100000000000001" customHeight="1" x14ac:dyDescent="0.25">
      <c r="A40" s="266" t="s">
        <v>65</v>
      </c>
      <c r="B40" s="267"/>
      <c r="C40" s="267"/>
      <c r="D40" s="268"/>
      <c r="E40" s="43">
        <f>SUM(E10:E39)</f>
        <v>63028455</v>
      </c>
    </row>
    <row r="42" spans="1:5" ht="20.100000000000001" customHeight="1" x14ac:dyDescent="0.25">
      <c r="A42" s="32" t="s">
        <v>66</v>
      </c>
    </row>
    <row r="44" spans="1:5" s="36" customFormat="1" ht="15" x14ac:dyDescent="0.25">
      <c r="A44" s="33" t="s">
        <v>0</v>
      </c>
      <c r="B44" s="33" t="s">
        <v>1</v>
      </c>
      <c r="C44" s="34" t="s">
        <v>2</v>
      </c>
      <c r="D44" s="33" t="s">
        <v>35</v>
      </c>
      <c r="E44" s="35" t="s">
        <v>3</v>
      </c>
    </row>
    <row r="45" spans="1:5" ht="30" x14ac:dyDescent="0.25">
      <c r="A45" s="44">
        <v>31</v>
      </c>
      <c r="B45" s="7" t="s">
        <v>105</v>
      </c>
      <c r="C45" s="66">
        <v>800197268</v>
      </c>
      <c r="D45" s="7" t="s">
        <v>70</v>
      </c>
      <c r="E45" s="39">
        <v>39648542</v>
      </c>
    </row>
    <row r="46" spans="1:5" ht="15" x14ac:dyDescent="0.25">
      <c r="A46" s="44">
        <v>32</v>
      </c>
      <c r="B46" s="7" t="s">
        <v>336</v>
      </c>
      <c r="C46" s="66"/>
      <c r="D46" s="7" t="s">
        <v>369</v>
      </c>
      <c r="E46" s="39">
        <v>709872</v>
      </c>
    </row>
    <row r="47" spans="1:5" ht="20.100000000000001" customHeight="1" x14ac:dyDescent="0.25">
      <c r="A47" s="44">
        <v>33</v>
      </c>
      <c r="B47" s="7" t="s">
        <v>67</v>
      </c>
      <c r="C47" s="66">
        <v>899999061</v>
      </c>
      <c r="D47" s="7" t="s">
        <v>71</v>
      </c>
      <c r="E47" s="26">
        <v>75180000</v>
      </c>
    </row>
    <row r="48" spans="1:5" ht="15" x14ac:dyDescent="0.25">
      <c r="A48" s="44">
        <v>34</v>
      </c>
      <c r="B48" s="7" t="s">
        <v>68</v>
      </c>
      <c r="C48" s="66">
        <v>899999034</v>
      </c>
      <c r="D48" s="7" t="s">
        <v>72</v>
      </c>
      <c r="E48" s="26">
        <v>7185495</v>
      </c>
    </row>
    <row r="49" spans="1:5" ht="20.100000000000001" customHeight="1" x14ac:dyDescent="0.25">
      <c r="A49" s="266" t="s">
        <v>69</v>
      </c>
      <c r="B49" s="267"/>
      <c r="C49" s="267"/>
      <c r="D49" s="268"/>
      <c r="E49" s="43">
        <f>SUM(E45:E48)</f>
        <v>122723909</v>
      </c>
    </row>
    <row r="51" spans="1:5" ht="20.100000000000001" customHeight="1" x14ac:dyDescent="0.25">
      <c r="A51" s="263" t="s">
        <v>107</v>
      </c>
      <c r="B51" s="269"/>
      <c r="C51" s="269"/>
      <c r="D51" s="270"/>
      <c r="E51" s="250">
        <f>E40+E49</f>
        <v>185752364</v>
      </c>
    </row>
    <row r="52" spans="1:5" ht="20.100000000000001" customHeight="1" x14ac:dyDescent="0.25">
      <c r="A52" s="45"/>
      <c r="B52" s="45"/>
      <c r="C52" s="46"/>
      <c r="D52" s="47"/>
      <c r="E52" s="48"/>
    </row>
    <row r="57" spans="1:5" ht="37.5" customHeight="1" x14ac:dyDescent="0.25">
      <c r="A57" s="271" t="s">
        <v>108</v>
      </c>
      <c r="B57" s="271"/>
      <c r="C57" s="271"/>
      <c r="D57" s="271"/>
      <c r="E57" s="271"/>
    </row>
    <row r="59" spans="1:5" s="36" customFormat="1" ht="15" x14ac:dyDescent="0.25">
      <c r="A59" s="33" t="s">
        <v>0</v>
      </c>
      <c r="B59" s="33" t="s">
        <v>1</v>
      </c>
      <c r="C59" s="34" t="s">
        <v>2</v>
      </c>
      <c r="D59" s="33" t="s">
        <v>35</v>
      </c>
      <c r="E59" s="35" t="s">
        <v>3</v>
      </c>
    </row>
    <row r="60" spans="1:5" ht="30" x14ac:dyDescent="0.25">
      <c r="A60" s="44">
        <v>35</v>
      </c>
      <c r="B60" s="7" t="s">
        <v>73</v>
      </c>
      <c r="C60" s="66">
        <v>890903938</v>
      </c>
      <c r="D60" s="67" t="s">
        <v>74</v>
      </c>
      <c r="E60" s="49">
        <v>122734105.14</v>
      </c>
    </row>
    <row r="62" spans="1:5" ht="20.100000000000001" customHeight="1" x14ac:dyDescent="0.25">
      <c r="A62" s="263" t="s">
        <v>75</v>
      </c>
      <c r="B62" s="269"/>
      <c r="C62" s="269"/>
      <c r="D62" s="270"/>
      <c r="E62" s="250">
        <f>E60</f>
        <v>122734105.14</v>
      </c>
    </row>
    <row r="65" spans="1:5" ht="39" customHeight="1" x14ac:dyDescent="0.25">
      <c r="A65" s="271" t="s">
        <v>109</v>
      </c>
      <c r="B65" s="271"/>
      <c r="C65" s="271"/>
      <c r="D65" s="271"/>
      <c r="E65" s="271"/>
    </row>
    <row r="67" spans="1:5" s="36" customFormat="1" ht="15" x14ac:dyDescent="0.25">
      <c r="A67" s="33" t="s">
        <v>0</v>
      </c>
      <c r="B67" s="33" t="s">
        <v>1</v>
      </c>
      <c r="C67" s="34" t="s">
        <v>2</v>
      </c>
      <c r="D67" s="33" t="s">
        <v>35</v>
      </c>
      <c r="E67" s="35" t="s">
        <v>3</v>
      </c>
    </row>
    <row r="68" spans="1:5" s="27" customFormat="1" ht="20.100000000000001" customHeight="1" x14ac:dyDescent="0.25">
      <c r="A68" s="37">
        <v>36</v>
      </c>
      <c r="B68" s="7" t="s">
        <v>76</v>
      </c>
      <c r="C68" s="66">
        <v>890900608</v>
      </c>
      <c r="D68" s="7" t="s">
        <v>77</v>
      </c>
      <c r="E68" s="68">
        <v>38855587</v>
      </c>
    </row>
    <row r="69" spans="1:5" s="27" customFormat="1" ht="20.100000000000001" customHeight="1" x14ac:dyDescent="0.25">
      <c r="A69" s="37">
        <v>37</v>
      </c>
      <c r="B69" s="7" t="s">
        <v>78</v>
      </c>
      <c r="C69" s="66">
        <v>860506531</v>
      </c>
      <c r="D69" s="7" t="s">
        <v>79</v>
      </c>
      <c r="E69" s="68">
        <v>46579713</v>
      </c>
    </row>
    <row r="70" spans="1:5" s="27" customFormat="1" ht="20.100000000000001" customHeight="1" x14ac:dyDescent="0.25">
      <c r="A70" s="37">
        <v>38</v>
      </c>
      <c r="B70" s="7" t="s">
        <v>80</v>
      </c>
      <c r="C70" s="66">
        <v>900236520</v>
      </c>
      <c r="D70" s="7" t="s">
        <v>81</v>
      </c>
      <c r="E70" s="68">
        <v>6006905</v>
      </c>
    </row>
    <row r="71" spans="1:5" s="27" customFormat="1" ht="20.100000000000001" customHeight="1" x14ac:dyDescent="0.25">
      <c r="A71" s="37">
        <v>39</v>
      </c>
      <c r="B71" s="7" t="s">
        <v>82</v>
      </c>
      <c r="C71" s="66">
        <v>860007336</v>
      </c>
      <c r="D71" s="7" t="s">
        <v>83</v>
      </c>
      <c r="E71" s="68">
        <v>4511274</v>
      </c>
    </row>
    <row r="72" spans="1:5" s="27" customFormat="1" ht="20.100000000000001" customHeight="1" x14ac:dyDescent="0.25">
      <c r="A72" s="37">
        <v>40</v>
      </c>
      <c r="B72" s="7" t="s">
        <v>84</v>
      </c>
      <c r="C72" s="66">
        <v>830129327</v>
      </c>
      <c r="D72" s="7" t="s">
        <v>85</v>
      </c>
      <c r="E72" s="50">
        <v>1418822</v>
      </c>
    </row>
    <row r="73" spans="1:5" s="27" customFormat="1" ht="20.100000000000001" customHeight="1" x14ac:dyDescent="0.25">
      <c r="A73" s="37">
        <v>41</v>
      </c>
      <c r="B73" s="7" t="s">
        <v>86</v>
      </c>
      <c r="C73" s="66">
        <v>830074144</v>
      </c>
      <c r="D73" s="7" t="s">
        <v>87</v>
      </c>
      <c r="E73" s="50">
        <v>27241690</v>
      </c>
    </row>
    <row r="74" spans="1:5" s="27" customFormat="1" ht="20.100000000000001" customHeight="1" x14ac:dyDescent="0.25">
      <c r="A74" s="37">
        <v>42</v>
      </c>
      <c r="B74" s="7" t="s">
        <v>88</v>
      </c>
      <c r="C74" s="66">
        <v>900252414</v>
      </c>
      <c r="D74" s="7" t="s">
        <v>89</v>
      </c>
      <c r="E74" s="39">
        <v>25151827</v>
      </c>
    </row>
    <row r="75" spans="1:5" s="27" customFormat="1" ht="20.100000000000001" customHeight="1" x14ac:dyDescent="0.25">
      <c r="A75" s="37">
        <v>43</v>
      </c>
      <c r="B75" s="7" t="s">
        <v>90</v>
      </c>
      <c r="C75" s="66">
        <v>800081833</v>
      </c>
      <c r="D75" s="7" t="s">
        <v>91</v>
      </c>
      <c r="E75" s="50">
        <v>71328880</v>
      </c>
    </row>
    <row r="76" spans="1:5" s="27" customFormat="1" ht="20.100000000000001" customHeight="1" x14ac:dyDescent="0.25">
      <c r="A76" s="37">
        <v>44</v>
      </c>
      <c r="B76" s="7" t="s">
        <v>92</v>
      </c>
      <c r="C76" s="66">
        <v>830050083</v>
      </c>
      <c r="D76" s="7" t="s">
        <v>93</v>
      </c>
      <c r="E76" s="50">
        <v>25882466</v>
      </c>
    </row>
    <row r="77" spans="1:5" s="27" customFormat="1" ht="20.100000000000001" customHeight="1" x14ac:dyDescent="0.25">
      <c r="A77" s="37">
        <v>45</v>
      </c>
      <c r="B77" s="7" t="s">
        <v>94</v>
      </c>
      <c r="C77" s="66">
        <v>900420576</v>
      </c>
      <c r="D77" s="7" t="s">
        <v>95</v>
      </c>
      <c r="E77" s="50">
        <v>1254953883.9100001</v>
      </c>
    </row>
    <row r="78" spans="1:5" s="27" customFormat="1" ht="30" x14ac:dyDescent="0.25">
      <c r="A78" s="37">
        <v>46</v>
      </c>
      <c r="B78" s="7" t="s">
        <v>96</v>
      </c>
      <c r="C78" s="66">
        <v>860053746</v>
      </c>
      <c r="D78" s="7" t="s">
        <v>97</v>
      </c>
      <c r="E78" s="50">
        <v>17719386</v>
      </c>
    </row>
    <row r="79" spans="1:5" s="27" customFormat="1" ht="20.100000000000001" customHeight="1" x14ac:dyDescent="0.25">
      <c r="A79" s="37">
        <v>47</v>
      </c>
      <c r="B79" s="7" t="s">
        <v>98</v>
      </c>
      <c r="C79" s="66">
        <v>890903295</v>
      </c>
      <c r="D79" s="7" t="s">
        <v>99</v>
      </c>
      <c r="E79" s="50">
        <v>4319753</v>
      </c>
    </row>
    <row r="81" spans="1:5" s="51" customFormat="1" ht="20.100000000000001" customHeight="1" x14ac:dyDescent="0.25">
      <c r="A81" s="263" t="s">
        <v>100</v>
      </c>
      <c r="B81" s="264"/>
      <c r="C81" s="264"/>
      <c r="D81" s="265"/>
      <c r="E81" s="250">
        <f>SUM(E68:E79)</f>
        <v>1523970186.9100001</v>
      </c>
    </row>
    <row r="84" spans="1:5" s="2" customFormat="1" ht="34.5" customHeight="1" x14ac:dyDescent="0.25">
      <c r="A84" s="271" t="s">
        <v>110</v>
      </c>
      <c r="B84" s="271"/>
      <c r="C84" s="271"/>
      <c r="D84" s="271"/>
      <c r="E84" s="271"/>
    </row>
    <row r="85" spans="1:5" s="2" customFormat="1" ht="20.100000000000001" customHeight="1" x14ac:dyDescent="0.25">
      <c r="A85" s="53"/>
      <c r="B85" s="53"/>
      <c r="C85" s="54"/>
      <c r="D85" s="55"/>
      <c r="E85" s="56"/>
    </row>
    <row r="86" spans="1:5" s="60" customFormat="1" ht="15" x14ac:dyDescent="0.25">
      <c r="A86" s="57" t="s">
        <v>0</v>
      </c>
      <c r="B86" s="57" t="s">
        <v>1</v>
      </c>
      <c r="C86" s="58" t="s">
        <v>2</v>
      </c>
      <c r="D86" s="57" t="s">
        <v>35</v>
      </c>
      <c r="E86" s="59" t="s">
        <v>3</v>
      </c>
    </row>
    <row r="87" spans="1:5" s="2" customFormat="1" ht="20.100000000000001" customHeight="1" x14ac:dyDescent="0.25">
      <c r="A87" s="44">
        <v>48</v>
      </c>
      <c r="B87" s="7" t="s">
        <v>114</v>
      </c>
      <c r="C87" s="66">
        <v>900203566</v>
      </c>
      <c r="D87" s="7" t="s">
        <v>223</v>
      </c>
      <c r="E87" s="26">
        <v>319268</v>
      </c>
    </row>
    <row r="88" spans="1:5" s="2" customFormat="1" ht="20.100000000000001" customHeight="1" x14ac:dyDescent="0.25">
      <c r="A88" s="44">
        <v>49</v>
      </c>
      <c r="B88" s="7" t="s">
        <v>115</v>
      </c>
      <c r="C88" s="66">
        <v>800206436</v>
      </c>
      <c r="D88" s="7" t="s">
        <v>224</v>
      </c>
      <c r="E88" s="26">
        <v>31595247</v>
      </c>
    </row>
    <row r="89" spans="1:5" s="2" customFormat="1" ht="30" x14ac:dyDescent="0.25">
      <c r="A89" s="44">
        <v>50</v>
      </c>
      <c r="B89" s="7" t="s">
        <v>116</v>
      </c>
      <c r="C89" s="66">
        <v>830074208</v>
      </c>
      <c r="D89" s="7" t="s">
        <v>225</v>
      </c>
      <c r="E89" s="26">
        <v>7911446.6299999999</v>
      </c>
    </row>
    <row r="90" spans="1:5" s="2" customFormat="1" ht="20.100000000000001" customHeight="1" x14ac:dyDescent="0.25">
      <c r="A90" s="44">
        <v>51</v>
      </c>
      <c r="B90" s="7" t="s">
        <v>117</v>
      </c>
      <c r="C90" s="66">
        <v>800187197</v>
      </c>
      <c r="D90" s="7" t="s">
        <v>226</v>
      </c>
      <c r="E90" s="26">
        <v>3254619.83</v>
      </c>
    </row>
    <row r="91" spans="1:5" s="2" customFormat="1" ht="20.100000000000001" customHeight="1" x14ac:dyDescent="0.25">
      <c r="A91" s="44">
        <v>52</v>
      </c>
      <c r="B91" s="7" t="s">
        <v>118</v>
      </c>
      <c r="C91" s="66">
        <v>805008764</v>
      </c>
      <c r="D91" s="7" t="s">
        <v>227</v>
      </c>
      <c r="E91" s="26">
        <v>161034</v>
      </c>
    </row>
    <row r="92" spans="1:5" s="2" customFormat="1" ht="20.100000000000001" customHeight="1" x14ac:dyDescent="0.25">
      <c r="A92" s="44">
        <v>53</v>
      </c>
      <c r="B92" s="7" t="s">
        <v>119</v>
      </c>
      <c r="C92" s="25">
        <v>890300346</v>
      </c>
      <c r="D92" s="7" t="s">
        <v>228</v>
      </c>
      <c r="E92" s="26">
        <v>983727</v>
      </c>
    </row>
    <row r="93" spans="1:5" s="2" customFormat="1" ht="20.100000000000001" customHeight="1" x14ac:dyDescent="0.25">
      <c r="A93" s="44">
        <v>54</v>
      </c>
      <c r="B93" s="7" t="s">
        <v>120</v>
      </c>
      <c r="C93" s="25">
        <v>800233052</v>
      </c>
      <c r="D93" s="7" t="s">
        <v>229</v>
      </c>
      <c r="E93" s="26">
        <v>8512262</v>
      </c>
    </row>
    <row r="94" spans="1:5" s="2" customFormat="1" ht="20.100000000000001" customHeight="1" x14ac:dyDescent="0.25">
      <c r="A94" s="44">
        <v>55</v>
      </c>
      <c r="B94" s="7" t="s">
        <v>121</v>
      </c>
      <c r="C94" s="25">
        <v>860002153</v>
      </c>
      <c r="D94" s="7" t="s">
        <v>230</v>
      </c>
      <c r="E94" s="26">
        <v>2427908</v>
      </c>
    </row>
    <row r="95" spans="1:5" s="2" customFormat="1" ht="30" x14ac:dyDescent="0.25">
      <c r="A95" s="44">
        <v>56</v>
      </c>
      <c r="B95" s="7" t="s">
        <v>122</v>
      </c>
      <c r="C95" s="61">
        <v>999999999</v>
      </c>
      <c r="D95" s="7" t="s">
        <v>231</v>
      </c>
      <c r="E95" s="26">
        <v>35055765</v>
      </c>
    </row>
    <row r="96" spans="1:5" s="2" customFormat="1" ht="30" x14ac:dyDescent="0.25">
      <c r="A96" s="44">
        <v>57</v>
      </c>
      <c r="B96" s="7" t="s">
        <v>123</v>
      </c>
      <c r="C96" s="25">
        <v>900381010</v>
      </c>
      <c r="D96" s="7" t="s">
        <v>232</v>
      </c>
      <c r="E96" s="26">
        <v>235200</v>
      </c>
    </row>
    <row r="97" spans="1:5" s="2" customFormat="1" ht="20.100000000000001" customHeight="1" x14ac:dyDescent="0.25">
      <c r="A97" s="44">
        <v>58</v>
      </c>
      <c r="B97" s="7" t="s">
        <v>124</v>
      </c>
      <c r="C97" s="25">
        <v>19183384</v>
      </c>
      <c r="D97" s="7" t="s">
        <v>233</v>
      </c>
      <c r="E97" s="26">
        <v>1214570</v>
      </c>
    </row>
    <row r="98" spans="1:5" s="2" customFormat="1" ht="20.100000000000001" customHeight="1" x14ac:dyDescent="0.25">
      <c r="A98" s="44">
        <v>59</v>
      </c>
      <c r="B98" s="7" t="s">
        <v>125</v>
      </c>
      <c r="C98" s="25">
        <v>830062576</v>
      </c>
      <c r="D98" s="7" t="s">
        <v>234</v>
      </c>
      <c r="E98" s="26">
        <v>372000</v>
      </c>
    </row>
    <row r="99" spans="1:5" s="2" customFormat="1" ht="20.100000000000001" customHeight="1" x14ac:dyDescent="0.25">
      <c r="A99" s="44">
        <v>60</v>
      </c>
      <c r="B99" s="7" t="s">
        <v>126</v>
      </c>
      <c r="C99" s="25">
        <v>830125957</v>
      </c>
      <c r="D99" s="7" t="s">
        <v>235</v>
      </c>
      <c r="E99" s="26">
        <v>3174077</v>
      </c>
    </row>
    <row r="100" spans="1:5" s="2" customFormat="1" ht="30" x14ac:dyDescent="0.25">
      <c r="A100" s="44">
        <v>61</v>
      </c>
      <c r="B100" s="7" t="s">
        <v>127</v>
      </c>
      <c r="C100" s="25">
        <v>830093779</v>
      </c>
      <c r="D100" s="7" t="s">
        <v>236</v>
      </c>
      <c r="E100" s="26">
        <v>5179827</v>
      </c>
    </row>
    <row r="101" spans="1:5" s="2" customFormat="1" ht="45" x14ac:dyDescent="0.25">
      <c r="A101" s="44">
        <v>62</v>
      </c>
      <c r="B101" s="7" t="s">
        <v>129</v>
      </c>
      <c r="C101" s="25">
        <v>830116346</v>
      </c>
      <c r="D101" s="7" t="s">
        <v>237</v>
      </c>
      <c r="E101" s="26">
        <v>40297930</v>
      </c>
    </row>
    <row r="102" spans="1:5" s="2" customFormat="1" ht="20.100000000000001" customHeight="1" x14ac:dyDescent="0.25">
      <c r="A102" s="44">
        <v>63</v>
      </c>
      <c r="B102" s="7" t="s">
        <v>130</v>
      </c>
      <c r="C102" s="25">
        <v>860002964</v>
      </c>
      <c r="D102" s="7" t="s">
        <v>238</v>
      </c>
      <c r="E102" s="26">
        <v>1406017138</v>
      </c>
    </row>
    <row r="103" spans="1:5" s="2" customFormat="1" ht="20.100000000000001" customHeight="1" x14ac:dyDescent="0.25">
      <c r="A103" s="44">
        <v>64</v>
      </c>
      <c r="B103" s="7" t="s">
        <v>421</v>
      </c>
      <c r="C103" s="25">
        <v>860034594</v>
      </c>
      <c r="D103" s="7" t="s">
        <v>254</v>
      </c>
      <c r="E103" s="26">
        <v>10970517.75</v>
      </c>
    </row>
    <row r="104" spans="1:5" s="2" customFormat="1" ht="20.100000000000001" customHeight="1" x14ac:dyDescent="0.25">
      <c r="A104" s="44">
        <v>65</v>
      </c>
      <c r="B104" s="7" t="s">
        <v>131</v>
      </c>
      <c r="C104" s="25">
        <v>860050751</v>
      </c>
      <c r="D104" s="7" t="s">
        <v>239</v>
      </c>
      <c r="E104" s="26">
        <v>113762591.95</v>
      </c>
    </row>
    <row r="105" spans="1:5" s="2" customFormat="1" ht="20.100000000000001" customHeight="1" x14ac:dyDescent="0.25">
      <c r="A105" s="44">
        <v>66</v>
      </c>
      <c r="B105" s="7" t="s">
        <v>132</v>
      </c>
      <c r="C105" s="25">
        <v>79233283</v>
      </c>
      <c r="D105" s="7" t="s">
        <v>240</v>
      </c>
      <c r="E105" s="26">
        <v>1804137</v>
      </c>
    </row>
    <row r="106" spans="1:5" s="2" customFormat="1" ht="20.100000000000001" customHeight="1" x14ac:dyDescent="0.25">
      <c r="A106" s="44">
        <v>67</v>
      </c>
      <c r="B106" s="7" t="s">
        <v>133</v>
      </c>
      <c r="C106" s="25">
        <v>79937577</v>
      </c>
      <c r="D106" s="7" t="s">
        <v>241</v>
      </c>
      <c r="E106" s="26">
        <v>200956000</v>
      </c>
    </row>
    <row r="107" spans="1:5" s="2" customFormat="1" ht="30" x14ac:dyDescent="0.25">
      <c r="A107" s="44">
        <v>68</v>
      </c>
      <c r="B107" s="7" t="s">
        <v>134</v>
      </c>
      <c r="C107" s="25">
        <v>830008524</v>
      </c>
      <c r="D107" s="7" t="s">
        <v>242</v>
      </c>
      <c r="E107" s="26">
        <v>179997404</v>
      </c>
    </row>
    <row r="108" spans="1:5" s="2" customFormat="1" ht="20.100000000000001" customHeight="1" x14ac:dyDescent="0.25">
      <c r="A108" s="44">
        <v>69</v>
      </c>
      <c r="B108" s="7" t="s">
        <v>135</v>
      </c>
      <c r="C108" s="25">
        <v>860002434</v>
      </c>
      <c r="D108" s="7" t="s">
        <v>243</v>
      </c>
      <c r="E108" s="26">
        <v>3910500</v>
      </c>
    </row>
    <row r="109" spans="1:5" s="2" customFormat="1" ht="20.100000000000001" customHeight="1" x14ac:dyDescent="0.25">
      <c r="A109" s="44">
        <v>70</v>
      </c>
      <c r="B109" s="7" t="s">
        <v>136</v>
      </c>
      <c r="C109" s="25">
        <v>830130063</v>
      </c>
      <c r="D109" s="7" t="s">
        <v>244</v>
      </c>
      <c r="E109" s="26">
        <v>9165139</v>
      </c>
    </row>
    <row r="110" spans="1:5" s="2" customFormat="1" ht="20.100000000000001" customHeight="1" x14ac:dyDescent="0.25">
      <c r="A110" s="44">
        <v>71</v>
      </c>
      <c r="B110" s="7" t="s">
        <v>137</v>
      </c>
      <c r="C110" s="25">
        <v>830050795</v>
      </c>
      <c r="D110" s="7" t="s">
        <v>245</v>
      </c>
      <c r="E110" s="26">
        <v>16424100</v>
      </c>
    </row>
    <row r="111" spans="1:5" s="2" customFormat="1" ht="20.100000000000001" customHeight="1" x14ac:dyDescent="0.25">
      <c r="A111" s="44">
        <v>72</v>
      </c>
      <c r="B111" s="7" t="s">
        <v>138</v>
      </c>
      <c r="C111" s="25">
        <v>860068604</v>
      </c>
      <c r="D111" s="7" t="s">
        <v>246</v>
      </c>
      <c r="E111" s="26">
        <v>92800</v>
      </c>
    </row>
    <row r="112" spans="1:5" s="2" customFormat="1" ht="20.100000000000001" customHeight="1" x14ac:dyDescent="0.25">
      <c r="A112" s="44">
        <v>73</v>
      </c>
      <c r="B112" s="7" t="s">
        <v>139</v>
      </c>
      <c r="C112" s="25">
        <v>65784013</v>
      </c>
      <c r="D112" s="7" t="s">
        <v>247</v>
      </c>
      <c r="E112" s="26">
        <v>2641529</v>
      </c>
    </row>
    <row r="113" spans="1:5" s="2" customFormat="1" ht="20.100000000000001" customHeight="1" x14ac:dyDescent="0.25">
      <c r="A113" s="44">
        <v>74</v>
      </c>
      <c r="B113" s="7" t="s">
        <v>140</v>
      </c>
      <c r="C113" s="25">
        <v>890321151</v>
      </c>
      <c r="D113" s="7" t="s">
        <v>248</v>
      </c>
      <c r="E113" s="26">
        <v>4559159</v>
      </c>
    </row>
    <row r="114" spans="1:5" s="2" customFormat="1" ht="20.100000000000001" customHeight="1" x14ac:dyDescent="0.25">
      <c r="A114" s="44">
        <v>75</v>
      </c>
      <c r="B114" s="7" t="s">
        <v>141</v>
      </c>
      <c r="C114" s="25">
        <v>900155107</v>
      </c>
      <c r="D114" s="7" t="s">
        <v>249</v>
      </c>
      <c r="E114" s="26">
        <v>7047360</v>
      </c>
    </row>
    <row r="115" spans="1:5" s="2" customFormat="1" ht="20.100000000000001" customHeight="1" x14ac:dyDescent="0.25">
      <c r="A115" s="44">
        <v>76</v>
      </c>
      <c r="B115" s="7" t="s">
        <v>142</v>
      </c>
      <c r="C115" s="25">
        <v>80159593</v>
      </c>
      <c r="D115" s="7" t="s">
        <v>250</v>
      </c>
      <c r="E115" s="26">
        <v>752000</v>
      </c>
    </row>
    <row r="116" spans="1:5" s="2" customFormat="1" ht="20.100000000000001" customHeight="1" x14ac:dyDescent="0.25">
      <c r="A116" s="44">
        <v>77</v>
      </c>
      <c r="B116" s="7" t="s">
        <v>143</v>
      </c>
      <c r="C116" s="25">
        <v>900146342</v>
      </c>
      <c r="D116" s="7" t="s">
        <v>251</v>
      </c>
      <c r="E116" s="26">
        <v>149191</v>
      </c>
    </row>
    <row r="117" spans="1:5" s="2" customFormat="1" ht="20.100000000000001" customHeight="1" x14ac:dyDescent="0.25">
      <c r="A117" s="44">
        <v>78</v>
      </c>
      <c r="B117" s="7" t="s">
        <v>144</v>
      </c>
      <c r="C117" s="25">
        <v>900233435</v>
      </c>
      <c r="D117" s="7" t="s">
        <v>252</v>
      </c>
      <c r="E117" s="26">
        <v>934145517</v>
      </c>
    </row>
    <row r="118" spans="1:5" s="2" customFormat="1" ht="20.100000000000001" customHeight="1" x14ac:dyDescent="0.25">
      <c r="A118" s="44">
        <v>79</v>
      </c>
      <c r="B118" s="7" t="s">
        <v>145</v>
      </c>
      <c r="C118" s="25">
        <v>890900943</v>
      </c>
      <c r="D118" s="7" t="s">
        <v>253</v>
      </c>
      <c r="E118" s="26">
        <v>1907403</v>
      </c>
    </row>
    <row r="119" spans="1:5" s="2" customFormat="1" ht="20.100000000000001" customHeight="1" x14ac:dyDescent="0.25">
      <c r="A119" s="44">
        <v>80</v>
      </c>
      <c r="B119" s="7" t="s">
        <v>146</v>
      </c>
      <c r="C119" s="25">
        <v>805021782</v>
      </c>
      <c r="D119" s="7" t="s">
        <v>255</v>
      </c>
      <c r="E119" s="26">
        <v>198668</v>
      </c>
    </row>
    <row r="120" spans="1:5" s="2" customFormat="1" ht="30" x14ac:dyDescent="0.25">
      <c r="A120" s="44">
        <v>81</v>
      </c>
      <c r="B120" s="7" t="s">
        <v>147</v>
      </c>
      <c r="C120" s="25">
        <v>805027970</v>
      </c>
      <c r="D120" s="7" t="s">
        <v>256</v>
      </c>
      <c r="E120" s="26">
        <v>6714228</v>
      </c>
    </row>
    <row r="121" spans="1:5" s="2" customFormat="1" ht="20.100000000000001" customHeight="1" x14ac:dyDescent="0.25">
      <c r="A121" s="44">
        <v>82</v>
      </c>
      <c r="B121" s="7" t="s">
        <v>148</v>
      </c>
      <c r="C121" s="25">
        <v>830070875</v>
      </c>
      <c r="D121" s="7" t="s">
        <v>257</v>
      </c>
      <c r="E121" s="26">
        <v>4598541</v>
      </c>
    </row>
    <row r="122" spans="1:5" s="2" customFormat="1" ht="20.100000000000001" customHeight="1" x14ac:dyDescent="0.25">
      <c r="A122" s="44">
        <v>83</v>
      </c>
      <c r="B122" s="7" t="s">
        <v>149</v>
      </c>
      <c r="C122" s="25">
        <v>890303208</v>
      </c>
      <c r="D122" s="7" t="s">
        <v>258</v>
      </c>
      <c r="E122" s="26">
        <v>69360</v>
      </c>
    </row>
    <row r="123" spans="1:5" s="2" customFormat="1" ht="30" x14ac:dyDescent="0.25">
      <c r="A123" s="44">
        <v>84</v>
      </c>
      <c r="B123" s="7" t="s">
        <v>151</v>
      </c>
      <c r="C123" s="61" t="s">
        <v>111</v>
      </c>
      <c r="D123" s="7" t="s">
        <v>259</v>
      </c>
      <c r="E123" s="26">
        <v>146971392.25</v>
      </c>
    </row>
    <row r="124" spans="1:5" s="2" customFormat="1" ht="20.100000000000001" customHeight="1" x14ac:dyDescent="0.25">
      <c r="A124" s="44">
        <v>85</v>
      </c>
      <c r="B124" s="7" t="s">
        <v>152</v>
      </c>
      <c r="C124" s="25">
        <v>900428743</v>
      </c>
      <c r="D124" s="7" t="s">
        <v>260</v>
      </c>
      <c r="E124" s="26">
        <v>122589361</v>
      </c>
    </row>
    <row r="125" spans="1:5" s="2" customFormat="1" ht="20.100000000000001" customHeight="1" x14ac:dyDescent="0.25">
      <c r="A125" s="44">
        <v>86</v>
      </c>
      <c r="B125" s="7" t="s">
        <v>153</v>
      </c>
      <c r="C125" s="25">
        <v>800195190</v>
      </c>
      <c r="D125" s="7" t="s">
        <v>261</v>
      </c>
      <c r="E125" s="26">
        <v>43633774</v>
      </c>
    </row>
    <row r="126" spans="1:5" s="2" customFormat="1" ht="20.100000000000001" customHeight="1" x14ac:dyDescent="0.25">
      <c r="A126" s="44">
        <v>87</v>
      </c>
      <c r="B126" s="7" t="s">
        <v>154</v>
      </c>
      <c r="C126" s="25">
        <v>900228797</v>
      </c>
      <c r="D126" s="7" t="s">
        <v>262</v>
      </c>
      <c r="E126" s="26">
        <v>7000000</v>
      </c>
    </row>
    <row r="127" spans="1:5" s="2" customFormat="1" ht="20.100000000000001" customHeight="1" x14ac:dyDescent="0.25">
      <c r="A127" s="44">
        <v>88</v>
      </c>
      <c r="B127" s="7" t="s">
        <v>155</v>
      </c>
      <c r="C127" s="25">
        <v>800180832</v>
      </c>
      <c r="D127" s="7" t="s">
        <v>262</v>
      </c>
      <c r="E127" s="26">
        <v>2228223</v>
      </c>
    </row>
    <row r="128" spans="1:5" s="2" customFormat="1" ht="20.100000000000001" customHeight="1" x14ac:dyDescent="0.25">
      <c r="A128" s="44">
        <v>89</v>
      </c>
      <c r="B128" s="7" t="s">
        <v>156</v>
      </c>
      <c r="C128" s="25">
        <v>830012032</v>
      </c>
      <c r="D128" s="7" t="s">
        <v>263</v>
      </c>
      <c r="E128" s="26">
        <v>58000</v>
      </c>
    </row>
    <row r="129" spans="1:5" s="2" customFormat="1" ht="20.100000000000001" customHeight="1" x14ac:dyDescent="0.25">
      <c r="A129" s="44">
        <v>90</v>
      </c>
      <c r="B129" s="7" t="s">
        <v>157</v>
      </c>
      <c r="C129" s="25">
        <v>127729</v>
      </c>
      <c r="D129" s="7" t="s">
        <v>264</v>
      </c>
      <c r="E129" s="26">
        <v>309652250</v>
      </c>
    </row>
    <row r="130" spans="1:5" s="2" customFormat="1" ht="20.100000000000001" customHeight="1" x14ac:dyDescent="0.25">
      <c r="A130" s="44">
        <v>91</v>
      </c>
      <c r="B130" s="7" t="s">
        <v>158</v>
      </c>
      <c r="C130" s="25">
        <v>1073237709</v>
      </c>
      <c r="D130" s="7" t="s">
        <v>265</v>
      </c>
      <c r="E130" s="26">
        <v>80000</v>
      </c>
    </row>
    <row r="131" spans="1:5" s="2" customFormat="1" ht="20.100000000000001" customHeight="1" x14ac:dyDescent="0.25">
      <c r="A131" s="44">
        <v>92</v>
      </c>
      <c r="B131" s="7" t="s">
        <v>159</v>
      </c>
      <c r="C131" s="25">
        <v>830102609</v>
      </c>
      <c r="D131" s="7" t="s">
        <v>266</v>
      </c>
      <c r="E131" s="26">
        <v>4337970</v>
      </c>
    </row>
    <row r="132" spans="1:5" s="2" customFormat="1" ht="20.100000000000001" customHeight="1" x14ac:dyDescent="0.25">
      <c r="A132" s="44">
        <v>93</v>
      </c>
      <c r="B132" s="7" t="s">
        <v>160</v>
      </c>
      <c r="C132" s="25">
        <v>900422729</v>
      </c>
      <c r="D132" s="7" t="s">
        <v>267</v>
      </c>
      <c r="E132" s="26">
        <v>445440</v>
      </c>
    </row>
    <row r="133" spans="1:5" s="2" customFormat="1" ht="20.100000000000001" customHeight="1" x14ac:dyDescent="0.25">
      <c r="A133" s="44">
        <v>94</v>
      </c>
      <c r="B133" s="7" t="s">
        <v>161</v>
      </c>
      <c r="C133" s="61" t="s">
        <v>112</v>
      </c>
      <c r="D133" s="7" t="s">
        <v>268</v>
      </c>
      <c r="E133" s="26">
        <v>16551354.890000001</v>
      </c>
    </row>
    <row r="134" spans="1:5" s="2" customFormat="1" ht="20.100000000000001" customHeight="1" x14ac:dyDescent="0.25">
      <c r="A134" s="44">
        <v>95</v>
      </c>
      <c r="B134" s="7" t="s">
        <v>162</v>
      </c>
      <c r="C134" s="25">
        <v>71746351</v>
      </c>
      <c r="D134" s="7" t="s">
        <v>269</v>
      </c>
      <c r="E134" s="26">
        <v>197400</v>
      </c>
    </row>
    <row r="135" spans="1:5" s="2" customFormat="1" ht="20.100000000000001" customHeight="1" x14ac:dyDescent="0.25">
      <c r="A135" s="44">
        <v>96</v>
      </c>
      <c r="B135" s="7" t="s">
        <v>163</v>
      </c>
      <c r="C135" s="25">
        <v>860067236</v>
      </c>
      <c r="D135" s="7" t="s">
        <v>270</v>
      </c>
      <c r="E135" s="26">
        <v>3885000</v>
      </c>
    </row>
    <row r="136" spans="1:5" s="2" customFormat="1" ht="20.100000000000001" customHeight="1" x14ac:dyDescent="0.25">
      <c r="A136" s="44">
        <v>97</v>
      </c>
      <c r="B136" s="7" t="s">
        <v>164</v>
      </c>
      <c r="C136" s="25">
        <v>830054838</v>
      </c>
      <c r="D136" s="7" t="s">
        <v>271</v>
      </c>
      <c r="E136" s="26">
        <v>2125128</v>
      </c>
    </row>
    <row r="137" spans="1:5" s="2" customFormat="1" ht="20.100000000000001" customHeight="1" x14ac:dyDescent="0.25">
      <c r="A137" s="44">
        <v>98</v>
      </c>
      <c r="B137" s="7" t="s">
        <v>165</v>
      </c>
      <c r="C137" s="25">
        <v>800118202</v>
      </c>
      <c r="D137" s="7" t="s">
        <v>272</v>
      </c>
      <c r="E137" s="26">
        <v>5045296</v>
      </c>
    </row>
    <row r="138" spans="1:5" s="2" customFormat="1" ht="20.100000000000001" customHeight="1" x14ac:dyDescent="0.25">
      <c r="A138" s="44">
        <v>99</v>
      </c>
      <c r="B138" s="7" t="s">
        <v>166</v>
      </c>
      <c r="C138" s="25">
        <v>900498806</v>
      </c>
      <c r="D138" s="7" t="s">
        <v>273</v>
      </c>
      <c r="E138" s="26">
        <v>116580</v>
      </c>
    </row>
    <row r="139" spans="1:5" s="2" customFormat="1" ht="20.100000000000001" customHeight="1" x14ac:dyDescent="0.25">
      <c r="A139" s="44">
        <v>100</v>
      </c>
      <c r="B139" s="7" t="s">
        <v>167</v>
      </c>
      <c r="C139" s="25">
        <v>900134926</v>
      </c>
      <c r="D139" s="7" t="s">
        <v>274</v>
      </c>
      <c r="E139" s="26">
        <v>1875531</v>
      </c>
    </row>
    <row r="140" spans="1:5" s="2" customFormat="1" ht="30" x14ac:dyDescent="0.25">
      <c r="A140" s="44">
        <v>101</v>
      </c>
      <c r="B140" s="7" t="s">
        <v>168</v>
      </c>
      <c r="C140" s="66">
        <v>830129327</v>
      </c>
      <c r="D140" s="7" t="s">
        <v>275</v>
      </c>
      <c r="E140" s="26">
        <v>126765701</v>
      </c>
    </row>
    <row r="141" spans="1:5" s="2" customFormat="1" ht="15" x14ac:dyDescent="0.25">
      <c r="A141" s="44">
        <v>102</v>
      </c>
      <c r="B141" s="7" t="s">
        <v>417</v>
      </c>
      <c r="C141" s="66">
        <v>800144467</v>
      </c>
      <c r="D141" s="7" t="s">
        <v>418</v>
      </c>
      <c r="E141" s="26">
        <v>7860160</v>
      </c>
    </row>
    <row r="142" spans="1:5" s="2" customFormat="1" ht="20.100000000000001" customHeight="1" x14ac:dyDescent="0.25">
      <c r="A142" s="44">
        <v>103</v>
      </c>
      <c r="B142" s="7" t="s">
        <v>169</v>
      </c>
      <c r="C142" s="25">
        <v>900106873</v>
      </c>
      <c r="D142" s="7" t="s">
        <v>276</v>
      </c>
      <c r="E142" s="26">
        <v>10986499</v>
      </c>
    </row>
    <row r="143" spans="1:5" s="2" customFormat="1" ht="20.100000000000001" customHeight="1" x14ac:dyDescent="0.25">
      <c r="A143" s="44">
        <v>104</v>
      </c>
      <c r="B143" s="7" t="s">
        <v>170</v>
      </c>
      <c r="C143" s="25">
        <v>830079574</v>
      </c>
      <c r="D143" s="7" t="s">
        <v>277</v>
      </c>
      <c r="E143" s="26">
        <v>190240</v>
      </c>
    </row>
    <row r="144" spans="1:5" s="2" customFormat="1" ht="20.100000000000001" customHeight="1" x14ac:dyDescent="0.25">
      <c r="A144" s="44">
        <v>105</v>
      </c>
      <c r="B144" s="7" t="s">
        <v>171</v>
      </c>
      <c r="C144" s="25">
        <v>900157521</v>
      </c>
      <c r="D144" s="7" t="s">
        <v>278</v>
      </c>
      <c r="E144" s="26">
        <v>17573938</v>
      </c>
    </row>
    <row r="145" spans="1:5" s="2" customFormat="1" ht="20.100000000000001" customHeight="1" x14ac:dyDescent="0.25">
      <c r="A145" s="44">
        <v>106</v>
      </c>
      <c r="B145" s="7" t="s">
        <v>172</v>
      </c>
      <c r="C145" s="25">
        <v>1073162709</v>
      </c>
      <c r="D145" s="7" t="s">
        <v>279</v>
      </c>
      <c r="E145" s="26">
        <v>36092</v>
      </c>
    </row>
    <row r="146" spans="1:5" s="2" customFormat="1" ht="20.100000000000001" customHeight="1" x14ac:dyDescent="0.25">
      <c r="A146" s="44">
        <v>107</v>
      </c>
      <c r="B146" s="7" t="s">
        <v>173</v>
      </c>
      <c r="C146" s="25">
        <v>8781871</v>
      </c>
      <c r="D146" s="7" t="s">
        <v>280</v>
      </c>
      <c r="E146" s="26">
        <v>141000</v>
      </c>
    </row>
    <row r="147" spans="1:5" s="2" customFormat="1" ht="20.100000000000001" customHeight="1" x14ac:dyDescent="0.25">
      <c r="A147" s="44">
        <v>108</v>
      </c>
      <c r="B147" s="7" t="s">
        <v>376</v>
      </c>
      <c r="C147" s="25">
        <v>860007660</v>
      </c>
      <c r="D147" s="7"/>
      <c r="E147" s="26">
        <v>1515434.36</v>
      </c>
    </row>
    <row r="148" spans="1:5" s="2" customFormat="1" ht="20.100000000000001" customHeight="1" x14ac:dyDescent="0.25">
      <c r="A148" s="44">
        <v>109</v>
      </c>
      <c r="B148" s="7" t="s">
        <v>174</v>
      </c>
      <c r="C148" s="25">
        <v>79845279</v>
      </c>
      <c r="D148" s="7" t="s">
        <v>281</v>
      </c>
      <c r="E148" s="26">
        <v>85000</v>
      </c>
    </row>
    <row r="149" spans="1:5" s="2" customFormat="1" ht="20.100000000000001" customHeight="1" x14ac:dyDescent="0.25">
      <c r="A149" s="44">
        <v>110</v>
      </c>
      <c r="B149" s="7" t="s">
        <v>175</v>
      </c>
      <c r="C149" s="25">
        <v>900353519</v>
      </c>
      <c r="D149" s="7" t="s">
        <v>282</v>
      </c>
      <c r="E149" s="26">
        <v>704340</v>
      </c>
    </row>
    <row r="150" spans="1:5" s="2" customFormat="1" ht="20.100000000000001" customHeight="1" x14ac:dyDescent="0.25">
      <c r="A150" s="44">
        <v>111</v>
      </c>
      <c r="B150" s="7" t="s">
        <v>176</v>
      </c>
      <c r="C150" s="25">
        <v>830048433</v>
      </c>
      <c r="D150" s="7" t="s">
        <v>283</v>
      </c>
      <c r="E150" s="26">
        <v>18177025</v>
      </c>
    </row>
    <row r="151" spans="1:5" s="2" customFormat="1" ht="20.100000000000001" customHeight="1" x14ac:dyDescent="0.25">
      <c r="A151" s="44">
        <v>112</v>
      </c>
      <c r="B151" s="7" t="s">
        <v>177</v>
      </c>
      <c r="C151" s="25">
        <v>811045772</v>
      </c>
      <c r="D151" s="7" t="s">
        <v>284</v>
      </c>
      <c r="E151" s="26">
        <v>716800</v>
      </c>
    </row>
    <row r="152" spans="1:5" s="2" customFormat="1" ht="30" x14ac:dyDescent="0.25">
      <c r="A152" s="44">
        <v>113</v>
      </c>
      <c r="B152" s="7" t="s">
        <v>178</v>
      </c>
      <c r="C152" s="25">
        <v>890903938</v>
      </c>
      <c r="D152" s="7" t="s">
        <v>74</v>
      </c>
      <c r="E152" s="26">
        <v>25587682</v>
      </c>
    </row>
    <row r="153" spans="1:5" s="2" customFormat="1" ht="20.100000000000001" customHeight="1" x14ac:dyDescent="0.25">
      <c r="A153" s="44">
        <v>114</v>
      </c>
      <c r="B153" s="7" t="s">
        <v>179</v>
      </c>
      <c r="C153" s="25">
        <v>860039988</v>
      </c>
      <c r="D153" s="7" t="s">
        <v>285</v>
      </c>
      <c r="E153" s="26">
        <v>1249365</v>
      </c>
    </row>
    <row r="154" spans="1:5" s="2" customFormat="1" ht="20.100000000000001" customHeight="1" x14ac:dyDescent="0.25">
      <c r="A154" s="44">
        <v>115</v>
      </c>
      <c r="B154" s="7" t="s">
        <v>180</v>
      </c>
      <c r="C154" s="25">
        <v>900204510</v>
      </c>
      <c r="D154" s="7" t="s">
        <v>287</v>
      </c>
      <c r="E154" s="26">
        <v>32123917</v>
      </c>
    </row>
    <row r="155" spans="1:5" s="2" customFormat="1" ht="20.100000000000001" customHeight="1" x14ac:dyDescent="0.25">
      <c r="A155" s="44">
        <v>116</v>
      </c>
      <c r="B155" s="7" t="s">
        <v>181</v>
      </c>
      <c r="C155" s="25">
        <v>830136129</v>
      </c>
      <c r="D155" s="7" t="s">
        <v>288</v>
      </c>
      <c r="E155" s="26">
        <v>2253962</v>
      </c>
    </row>
    <row r="156" spans="1:5" s="2" customFormat="1" ht="20.100000000000001" customHeight="1" x14ac:dyDescent="0.25">
      <c r="A156" s="44">
        <v>117</v>
      </c>
      <c r="B156" s="7" t="s">
        <v>182</v>
      </c>
      <c r="C156" s="25">
        <v>900276082</v>
      </c>
      <c r="D156" s="7" t="s">
        <v>289</v>
      </c>
      <c r="E156" s="26">
        <v>1384118</v>
      </c>
    </row>
    <row r="157" spans="1:5" s="2" customFormat="1" ht="20.100000000000001" customHeight="1" x14ac:dyDescent="0.25">
      <c r="A157" s="44">
        <v>118</v>
      </c>
      <c r="B157" s="7" t="s">
        <v>183</v>
      </c>
      <c r="C157" s="25">
        <v>900059238</v>
      </c>
      <c r="D157" s="7" t="s">
        <v>290</v>
      </c>
      <c r="E157" s="26">
        <v>1233814</v>
      </c>
    </row>
    <row r="158" spans="1:5" s="2" customFormat="1" ht="30" x14ac:dyDescent="0.25">
      <c r="A158" s="44">
        <v>119</v>
      </c>
      <c r="B158" s="7" t="s">
        <v>184</v>
      </c>
      <c r="C158" s="25">
        <v>830037955</v>
      </c>
      <c r="D158" s="7" t="s">
        <v>291</v>
      </c>
      <c r="E158" s="26">
        <v>122214563</v>
      </c>
    </row>
    <row r="159" spans="1:5" s="2" customFormat="1" ht="20.100000000000001" customHeight="1" x14ac:dyDescent="0.25">
      <c r="A159" s="44">
        <v>120</v>
      </c>
      <c r="B159" s="7" t="s">
        <v>185</v>
      </c>
      <c r="C159" s="25">
        <v>900061224</v>
      </c>
      <c r="D159" s="7" t="s">
        <v>292</v>
      </c>
      <c r="E159" s="26">
        <v>89934</v>
      </c>
    </row>
    <row r="160" spans="1:5" s="2" customFormat="1" ht="20.100000000000001" customHeight="1" x14ac:dyDescent="0.25">
      <c r="A160" s="44">
        <v>121</v>
      </c>
      <c r="B160" s="7" t="s">
        <v>186</v>
      </c>
      <c r="C160" s="25">
        <v>900532770</v>
      </c>
      <c r="D160" s="7" t="s">
        <v>293</v>
      </c>
      <c r="E160" s="26">
        <v>299880</v>
      </c>
    </row>
    <row r="161" spans="1:5" s="2" customFormat="1" ht="20.100000000000001" customHeight="1" x14ac:dyDescent="0.25">
      <c r="A161" s="44">
        <v>122</v>
      </c>
      <c r="B161" s="7" t="s">
        <v>187</v>
      </c>
      <c r="C161" s="25">
        <v>900599134</v>
      </c>
      <c r="D161" s="7" t="s">
        <v>294</v>
      </c>
      <c r="E161" s="26">
        <v>1362560</v>
      </c>
    </row>
    <row r="162" spans="1:5" s="2" customFormat="1" ht="20.100000000000001" customHeight="1" x14ac:dyDescent="0.25">
      <c r="A162" s="44">
        <v>123</v>
      </c>
      <c r="B162" s="7" t="s">
        <v>188</v>
      </c>
      <c r="C162" s="25">
        <v>80184075</v>
      </c>
      <c r="D162" s="7" t="s">
        <v>295</v>
      </c>
      <c r="E162" s="26">
        <v>85000</v>
      </c>
    </row>
    <row r="163" spans="1:5" s="2" customFormat="1" ht="20.100000000000001" customHeight="1" x14ac:dyDescent="0.25">
      <c r="A163" s="44">
        <v>124</v>
      </c>
      <c r="B163" s="7" t="s">
        <v>189</v>
      </c>
      <c r="C163" s="25">
        <v>12984531</v>
      </c>
      <c r="D163" s="7" t="s">
        <v>296</v>
      </c>
      <c r="E163" s="26">
        <v>1143785</v>
      </c>
    </row>
    <row r="164" spans="1:5" s="2" customFormat="1" ht="20.100000000000001" customHeight="1" x14ac:dyDescent="0.25">
      <c r="A164" s="44">
        <v>125</v>
      </c>
      <c r="B164" s="7" t="s">
        <v>332</v>
      </c>
      <c r="C164" s="25">
        <v>900416966</v>
      </c>
      <c r="D164" s="7" t="s">
        <v>297</v>
      </c>
      <c r="E164" s="26">
        <v>2028816</v>
      </c>
    </row>
    <row r="165" spans="1:5" s="2" customFormat="1" ht="20.100000000000001" customHeight="1" x14ac:dyDescent="0.25">
      <c r="A165" s="44">
        <v>126</v>
      </c>
      <c r="B165" s="7" t="s">
        <v>191</v>
      </c>
      <c r="C165" s="25">
        <v>1130613343</v>
      </c>
      <c r="D165" s="7" t="s">
        <v>298</v>
      </c>
      <c r="E165" s="26">
        <v>132500</v>
      </c>
    </row>
    <row r="166" spans="1:5" s="2" customFormat="1" ht="20.100000000000001" customHeight="1" x14ac:dyDescent="0.25">
      <c r="A166" s="44">
        <v>127</v>
      </c>
      <c r="B166" s="7" t="s">
        <v>192</v>
      </c>
      <c r="C166" s="25">
        <v>830114068</v>
      </c>
      <c r="D166" s="7" t="s">
        <v>299</v>
      </c>
      <c r="E166" s="26">
        <v>23175721</v>
      </c>
    </row>
    <row r="167" spans="1:5" s="2" customFormat="1" ht="20.100000000000001" customHeight="1" x14ac:dyDescent="0.25">
      <c r="A167" s="44">
        <v>128</v>
      </c>
      <c r="B167" s="7" t="s">
        <v>193</v>
      </c>
      <c r="C167" s="25">
        <v>800190654</v>
      </c>
      <c r="D167" s="7" t="s">
        <v>300</v>
      </c>
      <c r="E167" s="26">
        <v>156819</v>
      </c>
    </row>
    <row r="168" spans="1:5" s="2" customFormat="1" ht="15" x14ac:dyDescent="0.25">
      <c r="A168" s="44">
        <v>129</v>
      </c>
      <c r="B168" s="7" t="s">
        <v>194</v>
      </c>
      <c r="C168" s="25">
        <v>800230444</v>
      </c>
      <c r="D168" s="7" t="s">
        <v>301</v>
      </c>
      <c r="E168" s="26">
        <v>310522</v>
      </c>
    </row>
    <row r="169" spans="1:5" s="2" customFormat="1" ht="15" x14ac:dyDescent="0.25">
      <c r="A169" s="44">
        <v>130</v>
      </c>
      <c r="B169" s="69" t="s">
        <v>422</v>
      </c>
      <c r="C169" s="70">
        <v>830053994</v>
      </c>
      <c r="D169" s="71" t="s">
        <v>423</v>
      </c>
      <c r="E169" s="72">
        <v>144460107</v>
      </c>
    </row>
    <row r="170" spans="1:5" s="2" customFormat="1" ht="20.100000000000001" customHeight="1" x14ac:dyDescent="0.25">
      <c r="A170" s="44">
        <v>131</v>
      </c>
      <c r="B170" s="7" t="s">
        <v>195</v>
      </c>
      <c r="C170" s="25">
        <v>900047822</v>
      </c>
      <c r="D170" s="7" t="s">
        <v>302</v>
      </c>
      <c r="E170" s="26">
        <v>2450123</v>
      </c>
    </row>
    <row r="171" spans="1:5" s="2" customFormat="1" ht="20.100000000000001" customHeight="1" x14ac:dyDescent="0.25">
      <c r="A171" s="44">
        <v>132</v>
      </c>
      <c r="B171" s="7" t="s">
        <v>196</v>
      </c>
      <c r="C171" s="25">
        <v>17100966</v>
      </c>
      <c r="D171" s="7" t="s">
        <v>303</v>
      </c>
      <c r="E171" s="26">
        <v>8909500</v>
      </c>
    </row>
    <row r="172" spans="1:5" s="2" customFormat="1" ht="30" x14ac:dyDescent="0.25">
      <c r="A172" s="44">
        <v>133</v>
      </c>
      <c r="B172" s="7" t="s">
        <v>197</v>
      </c>
      <c r="C172" s="66">
        <v>3859080636</v>
      </c>
      <c r="D172" s="7" t="s">
        <v>304</v>
      </c>
      <c r="E172" s="26">
        <v>15981531.109999999</v>
      </c>
    </row>
    <row r="173" spans="1:5" s="2" customFormat="1" ht="30" x14ac:dyDescent="0.25">
      <c r="A173" s="44">
        <v>134</v>
      </c>
      <c r="B173" s="7" t="s">
        <v>198</v>
      </c>
      <c r="C173" s="25">
        <v>830118523</v>
      </c>
      <c r="D173" s="7" t="s">
        <v>305</v>
      </c>
      <c r="E173" s="26">
        <v>5773745</v>
      </c>
    </row>
    <row r="174" spans="1:5" s="2" customFormat="1" ht="20.100000000000001" customHeight="1" x14ac:dyDescent="0.25">
      <c r="A174" s="44">
        <v>135</v>
      </c>
      <c r="B174" s="7" t="s">
        <v>199</v>
      </c>
      <c r="C174" s="25">
        <v>830049630</v>
      </c>
      <c r="D174" s="7" t="s">
        <v>306</v>
      </c>
      <c r="E174" s="26">
        <v>2721781</v>
      </c>
    </row>
    <row r="175" spans="1:5" s="2" customFormat="1" ht="20.100000000000001" customHeight="1" x14ac:dyDescent="0.25">
      <c r="A175" s="44">
        <v>136</v>
      </c>
      <c r="B175" s="7" t="s">
        <v>200</v>
      </c>
      <c r="C175" s="25">
        <v>16666058</v>
      </c>
      <c r="D175" s="7" t="s">
        <v>307</v>
      </c>
      <c r="E175" s="26">
        <v>572220</v>
      </c>
    </row>
    <row r="176" spans="1:5" s="2" customFormat="1" ht="15" x14ac:dyDescent="0.25">
      <c r="A176" s="44">
        <v>137</v>
      </c>
      <c r="B176" s="7" t="s">
        <v>201</v>
      </c>
      <c r="C176" s="25">
        <v>800192105</v>
      </c>
      <c r="D176" s="7" t="s">
        <v>308</v>
      </c>
      <c r="E176" s="26">
        <v>107400</v>
      </c>
    </row>
    <row r="177" spans="1:5" s="2" customFormat="1" ht="30" x14ac:dyDescent="0.25">
      <c r="A177" s="44">
        <v>138</v>
      </c>
      <c r="B177" s="7" t="s">
        <v>202</v>
      </c>
      <c r="C177" s="25">
        <v>830038007</v>
      </c>
      <c r="D177" s="7" t="s">
        <v>309</v>
      </c>
      <c r="E177" s="26">
        <v>33004701</v>
      </c>
    </row>
    <row r="178" spans="1:5" s="2" customFormat="1" ht="20.100000000000001" customHeight="1" x14ac:dyDescent="0.25">
      <c r="A178" s="44">
        <v>139</v>
      </c>
      <c r="B178" s="7" t="s">
        <v>203</v>
      </c>
      <c r="C178" s="25">
        <v>1110454255</v>
      </c>
      <c r="D178" s="7" t="s">
        <v>310</v>
      </c>
      <c r="E178" s="26">
        <v>500000</v>
      </c>
    </row>
    <row r="179" spans="1:5" s="2" customFormat="1" ht="30" x14ac:dyDescent="0.25">
      <c r="A179" s="44">
        <v>140</v>
      </c>
      <c r="B179" s="7" t="s">
        <v>204</v>
      </c>
      <c r="C179" s="73" t="s">
        <v>437</v>
      </c>
      <c r="D179" s="7" t="s">
        <v>311</v>
      </c>
      <c r="E179" s="26">
        <v>53500000</v>
      </c>
    </row>
    <row r="180" spans="1:5" s="2" customFormat="1" ht="20.100000000000001" customHeight="1" x14ac:dyDescent="0.25">
      <c r="A180" s="44">
        <v>141</v>
      </c>
      <c r="B180" s="7" t="s">
        <v>205</v>
      </c>
      <c r="C180" s="61">
        <v>4640</v>
      </c>
      <c r="D180" s="7" t="s">
        <v>312</v>
      </c>
      <c r="E180" s="26">
        <v>395835421</v>
      </c>
    </row>
    <row r="181" spans="1:5" s="2" customFormat="1" ht="20.100000000000001" customHeight="1" x14ac:dyDescent="0.25">
      <c r="A181" s="44">
        <v>142</v>
      </c>
      <c r="B181" s="7" t="s">
        <v>206</v>
      </c>
      <c r="C181" s="25">
        <v>39714685</v>
      </c>
      <c r="D181" s="7" t="s">
        <v>313</v>
      </c>
      <c r="E181" s="26">
        <v>930600</v>
      </c>
    </row>
    <row r="182" spans="1:5" s="2" customFormat="1" ht="20.100000000000001" customHeight="1" x14ac:dyDescent="0.25">
      <c r="A182" s="44">
        <v>143</v>
      </c>
      <c r="B182" s="7" t="s">
        <v>207</v>
      </c>
      <c r="C182" s="25">
        <v>830054244</v>
      </c>
      <c r="D182" s="7" t="s">
        <v>314</v>
      </c>
      <c r="E182" s="26">
        <v>5390293</v>
      </c>
    </row>
    <row r="183" spans="1:5" s="2" customFormat="1" ht="20.100000000000001" customHeight="1" x14ac:dyDescent="0.25">
      <c r="A183" s="44">
        <v>144</v>
      </c>
      <c r="B183" s="7" t="s">
        <v>208</v>
      </c>
      <c r="C183" s="25">
        <v>860512330</v>
      </c>
      <c r="D183" s="7" t="s">
        <v>315</v>
      </c>
      <c r="E183" s="26">
        <v>129100</v>
      </c>
    </row>
    <row r="184" spans="1:5" s="2" customFormat="1" ht="20.100000000000001" customHeight="1" x14ac:dyDescent="0.25">
      <c r="A184" s="44">
        <v>145</v>
      </c>
      <c r="B184" s="7" t="s">
        <v>456</v>
      </c>
      <c r="C184" s="25">
        <v>890319193</v>
      </c>
      <c r="D184" s="7" t="s">
        <v>316</v>
      </c>
      <c r="E184" s="26">
        <v>5177250</v>
      </c>
    </row>
    <row r="185" spans="1:5" s="2" customFormat="1" ht="30" x14ac:dyDescent="0.25">
      <c r="A185" s="44">
        <v>146</v>
      </c>
      <c r="B185" s="7" t="s">
        <v>209</v>
      </c>
      <c r="C185" s="25">
        <v>900401465</v>
      </c>
      <c r="D185" s="7" t="s">
        <v>317</v>
      </c>
      <c r="E185" s="26">
        <v>122760</v>
      </c>
    </row>
    <row r="186" spans="1:5" s="2" customFormat="1" ht="30" x14ac:dyDescent="0.25">
      <c r="A186" s="44">
        <v>147</v>
      </c>
      <c r="B186" s="7" t="s">
        <v>210</v>
      </c>
      <c r="C186" s="25">
        <v>900029464</v>
      </c>
      <c r="D186" s="7" t="s">
        <v>318</v>
      </c>
      <c r="E186" s="26">
        <v>1858833</v>
      </c>
    </row>
    <row r="187" spans="1:5" s="2" customFormat="1" ht="15" x14ac:dyDescent="0.25">
      <c r="A187" s="44">
        <v>148</v>
      </c>
      <c r="B187" s="7" t="s">
        <v>211</v>
      </c>
      <c r="C187" s="25">
        <v>890107487</v>
      </c>
      <c r="D187" s="7" t="s">
        <v>319</v>
      </c>
      <c r="E187" s="26">
        <v>4390354</v>
      </c>
    </row>
    <row r="188" spans="1:5" s="2" customFormat="1" ht="20.100000000000001" customHeight="1" x14ac:dyDescent="0.25">
      <c r="A188" s="44">
        <v>149</v>
      </c>
      <c r="B188" s="7" t="s">
        <v>212</v>
      </c>
      <c r="C188" s="25">
        <v>805028991</v>
      </c>
      <c r="D188" s="7" t="s">
        <v>320</v>
      </c>
      <c r="E188" s="26">
        <v>65553</v>
      </c>
    </row>
    <row r="189" spans="1:5" s="2" customFormat="1" ht="20.100000000000001" customHeight="1" x14ac:dyDescent="0.25">
      <c r="A189" s="44">
        <v>150</v>
      </c>
      <c r="B189" s="7" t="s">
        <v>213</v>
      </c>
      <c r="C189" s="25">
        <v>800201131</v>
      </c>
      <c r="D189" s="7" t="s">
        <v>321</v>
      </c>
      <c r="E189" s="26">
        <v>26000000</v>
      </c>
    </row>
    <row r="190" spans="1:5" s="2" customFormat="1" ht="20.100000000000001" customHeight="1" x14ac:dyDescent="0.25">
      <c r="A190" s="44">
        <v>151</v>
      </c>
      <c r="B190" s="7" t="s">
        <v>214</v>
      </c>
      <c r="C190" s="25">
        <v>830033294</v>
      </c>
      <c r="D190" s="7" t="s">
        <v>322</v>
      </c>
      <c r="E190" s="26">
        <v>89800</v>
      </c>
    </row>
    <row r="191" spans="1:5" s="2" customFormat="1" ht="20.100000000000001" customHeight="1" x14ac:dyDescent="0.25">
      <c r="A191" s="44">
        <v>152</v>
      </c>
      <c r="B191" s="7" t="s">
        <v>215</v>
      </c>
      <c r="C191" s="25">
        <v>800241469</v>
      </c>
      <c r="D191" s="7" t="s">
        <v>323</v>
      </c>
      <c r="E191" s="8">
        <v>13414489</v>
      </c>
    </row>
    <row r="192" spans="1:5" s="2" customFormat="1" ht="20.100000000000001" customHeight="1" x14ac:dyDescent="0.25">
      <c r="A192" s="44">
        <v>153</v>
      </c>
      <c r="B192" s="7" t="s">
        <v>216</v>
      </c>
      <c r="C192" s="25">
        <v>41435961</v>
      </c>
      <c r="D192" s="7" t="s">
        <v>241</v>
      </c>
      <c r="E192" s="26">
        <v>141271541.68000001</v>
      </c>
    </row>
    <row r="193" spans="1:5" s="2" customFormat="1" ht="30" x14ac:dyDescent="0.25">
      <c r="A193" s="44">
        <v>154</v>
      </c>
      <c r="B193" s="7" t="s">
        <v>217</v>
      </c>
      <c r="C193" s="25">
        <v>900593589</v>
      </c>
      <c r="D193" s="7" t="s">
        <v>324</v>
      </c>
      <c r="E193" s="26">
        <v>3192197</v>
      </c>
    </row>
    <row r="194" spans="1:5" s="2" customFormat="1" ht="20.100000000000001" customHeight="1" x14ac:dyDescent="0.25">
      <c r="A194" s="44">
        <v>155</v>
      </c>
      <c r="B194" s="7" t="s">
        <v>218</v>
      </c>
      <c r="C194" s="25">
        <v>3056896</v>
      </c>
      <c r="D194" s="7" t="s">
        <v>325</v>
      </c>
      <c r="E194" s="26">
        <v>5384398</v>
      </c>
    </row>
    <row r="195" spans="1:5" s="2" customFormat="1" ht="30" x14ac:dyDescent="0.25">
      <c r="A195" s="44">
        <v>156</v>
      </c>
      <c r="B195" s="7" t="s">
        <v>219</v>
      </c>
      <c r="C195" s="25">
        <v>900185819</v>
      </c>
      <c r="D195" s="7" t="s">
        <v>326</v>
      </c>
      <c r="E195" s="26">
        <v>1360791</v>
      </c>
    </row>
    <row r="196" spans="1:5" s="2" customFormat="1" ht="30" x14ac:dyDescent="0.25">
      <c r="A196" s="44">
        <v>157</v>
      </c>
      <c r="B196" s="7" t="s">
        <v>220</v>
      </c>
      <c r="C196" s="25">
        <v>835000884</v>
      </c>
      <c r="D196" s="7" t="s">
        <v>327</v>
      </c>
      <c r="E196" s="26">
        <v>4813070</v>
      </c>
    </row>
    <row r="197" spans="1:5" s="2" customFormat="1" ht="20.100000000000001" customHeight="1" x14ac:dyDescent="0.25">
      <c r="A197" s="44">
        <v>158</v>
      </c>
      <c r="B197" s="7" t="s">
        <v>221</v>
      </c>
      <c r="C197" s="25">
        <v>800213803</v>
      </c>
      <c r="D197" s="7" t="s">
        <v>328</v>
      </c>
      <c r="E197" s="26">
        <v>1413244</v>
      </c>
    </row>
    <row r="198" spans="1:5" s="2" customFormat="1" ht="20.100000000000001" customHeight="1" x14ac:dyDescent="0.25">
      <c r="A198" s="53"/>
      <c r="B198" s="53"/>
      <c r="C198" s="54"/>
      <c r="D198" s="55"/>
      <c r="E198" s="56"/>
    </row>
    <row r="199" spans="1:5" s="2" customFormat="1" ht="20.100000000000001" customHeight="1" x14ac:dyDescent="0.25">
      <c r="A199" s="262" t="s">
        <v>222</v>
      </c>
      <c r="B199" s="262"/>
      <c r="C199" s="262"/>
      <c r="D199" s="262"/>
      <c r="E199" s="249">
        <f>SUM(E87:E197)</f>
        <v>4991776855.4500008</v>
      </c>
    </row>
    <row r="200" spans="1:5" ht="20.100000000000001" customHeight="1" x14ac:dyDescent="0.25">
      <c r="A200" s="259" t="s">
        <v>333</v>
      </c>
      <c r="B200" s="259"/>
      <c r="C200" s="259"/>
      <c r="D200" s="259"/>
      <c r="E200" s="251">
        <f>E51+E62+E81+E199</f>
        <v>6824233511.500001</v>
      </c>
    </row>
    <row r="201" spans="1:5" ht="20.100000000000001" customHeight="1" x14ac:dyDescent="0.25">
      <c r="E201" s="62"/>
    </row>
    <row r="202" spans="1:5" ht="20.100000000000001" customHeight="1" x14ac:dyDescent="0.25">
      <c r="E202" s="62"/>
    </row>
    <row r="203" spans="1:5" ht="20.100000000000001" customHeight="1" x14ac:dyDescent="0.25">
      <c r="E203" s="62"/>
    </row>
    <row r="204" spans="1:5" ht="20.100000000000001" hidden="1" customHeight="1" x14ac:dyDescent="0.25">
      <c r="D204" s="29" t="s">
        <v>465</v>
      </c>
      <c r="E204" s="30">
        <v>1676945</v>
      </c>
    </row>
    <row r="205" spans="1:5" ht="20.100000000000001" hidden="1" customHeight="1" x14ac:dyDescent="0.25"/>
    <row r="206" spans="1:5" ht="20.100000000000001" hidden="1" customHeight="1" x14ac:dyDescent="0.25">
      <c r="D206" s="29" t="s">
        <v>466</v>
      </c>
      <c r="E206" s="30">
        <f>E200+E204</f>
        <v>6825910456.500001</v>
      </c>
    </row>
  </sheetData>
  <mergeCells count="13">
    <mergeCell ref="A1:E1"/>
    <mergeCell ref="A2:E2"/>
    <mergeCell ref="A199:D199"/>
    <mergeCell ref="A200:D200"/>
    <mergeCell ref="A81:D81"/>
    <mergeCell ref="A40:D40"/>
    <mergeCell ref="A49:D49"/>
    <mergeCell ref="A51:D51"/>
    <mergeCell ref="A62:D62"/>
    <mergeCell ref="A5:E5"/>
    <mergeCell ref="A57:E57"/>
    <mergeCell ref="A65:E65"/>
    <mergeCell ref="A84:E84"/>
  </mergeCells>
  <pageMargins left="0.70866141732283472" right="0.51181102362204722" top="0.74803149606299213" bottom="1.9291338582677167" header="0.31496062992125984" footer="1.6929133858267718"/>
  <pageSetup paperSize="5" scale="80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VOTOS</vt:lpstr>
      <vt:lpstr>CALIFICACION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Echandia</dc:creator>
  <cp:lastModifiedBy>G</cp:lastModifiedBy>
  <cp:lastPrinted>2014-12-29T22:42:07Z</cp:lastPrinted>
  <dcterms:created xsi:type="dcterms:W3CDTF">2014-11-27T20:49:39Z</dcterms:created>
  <dcterms:modified xsi:type="dcterms:W3CDTF">2015-01-14T21:59:10Z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